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\\fs-ems\DTEC\DCMD\CPRC\SPRO\PROJ_URBANO E RURAL\PROJETOS PARTICULARES\7. GESTAO\18. QUALIDADE PROJETOS_ENGESELT\18.11 FERRAMENTAS DE APOIO ANALISE DE PROJETO\Carregamento_GRUPO ENEGISA\"/>
    </mc:Choice>
  </mc:AlternateContent>
  <xr:revisionPtr revIDLastSave="0" documentId="13_ncr:1_{68CC1267-0CC7-4DE7-9D83-F2F131D437BA}" xr6:coauthVersionLast="47" xr6:coauthVersionMax="47" xr10:uidLastSave="{00000000-0000-0000-0000-000000000000}"/>
  <workbookProtection workbookAlgorithmName="SHA-512" workbookHashValue="a9aaSMAOz5ETXFgGi45ifIp5HN4y7H+ET5CvosVn0uCSrKJdoBUoBpdhut7scnid00uOpIR4ZHKG6Bas3p/GpQ==" workbookSaltValue="SHC0YMsBX0az1nYhSzJkhg==" workbookSpinCount="100000" lockStructure="1"/>
  <bookViews>
    <workbookView xWindow="28680" yWindow="-120" windowWidth="29040" windowHeight="15720" tabRatio="786" activeTab="4" xr2:uid="{00000000-000D-0000-FFFF-FFFF00000000}"/>
  </bookViews>
  <sheets>
    <sheet name="Guia de Uso" sheetId="15" r:id="rId1"/>
    <sheet name="Loteamento Residencial Aberto" sheetId="5" r:id="rId2"/>
    <sheet name="Loteamento Residencial Fechado" sheetId="6" r:id="rId3"/>
    <sheet name="Loteamento Aberto+Com+Indust" sheetId="13" r:id="rId4"/>
    <sheet name="Loteamento Fechado+Comercial" sheetId="11" r:id="rId5"/>
  </sheets>
  <definedNames>
    <definedName name="_xlnm._FilterDatabase" localSheetId="4" hidden="1">'Loteamento Fechado+Comercial'!$BF$1:$CO$225</definedName>
    <definedName name="_xlnm._FilterDatabase" localSheetId="1" hidden="1">'Loteamento Residencial Aberto'!$A$1:$Y$104</definedName>
    <definedName name="_xlnm.Print_Area" localSheetId="3">'Loteamento Aberto+Com+Indust'!$A$1:$L$81</definedName>
    <definedName name="_xlnm.Print_Area" localSheetId="4">'Loteamento Fechado+Comercial'!$A$1:$L$80</definedName>
    <definedName name="_xlnm.Print_Area" localSheetId="1">'Loteamento Residencial Aberto'!$A$1:$L$78</definedName>
    <definedName name="_xlnm.Print_Area" localSheetId="2">'Loteamento Residencial Fechado'!$A$1:$L$79</definedName>
    <definedName name="Bifasico">'Loteamento Fechado+Comercial'!$N$57:$O$63</definedName>
    <definedName name="EAC_13">'Loteamento Fechado+Comercial'!$BP$2:$BP$23</definedName>
    <definedName name="EAC_34">'Loteamento Fechado+Comercial'!$BQ$2:$BQ$23</definedName>
    <definedName name="EAC_Cidades">'Loteamento Fechado+Comercial'!$BN$2:$BN$23</definedName>
    <definedName name="EAC_Regioes">'Loteamento Fechado+Comercial'!$BO$2:$BO$23</definedName>
    <definedName name="EMR_13">'Loteamento Fechado+Comercial'!$BT$2:$BT$74</definedName>
    <definedName name="EMR_34">'Loteamento Fechado+Comercial'!$BU$2:$BU$74</definedName>
    <definedName name="EMR_Cidades">'Loteamento Fechado+Comercial'!$BR$2:$BR$74</definedName>
    <definedName name="EMR_Regioes">'Loteamento Fechado+Comercial'!$BS$2:$BS$74</definedName>
    <definedName name="EMS_13">'Loteamento Fechado+Comercial'!$BL$2:$BL$76</definedName>
    <definedName name="EMS_34">'Loteamento Fechado+Comercial'!$BM$2:$BM$76</definedName>
    <definedName name="EMS_Cidades">'Loteamento Fechado+Comercial'!$BJ$2:$BJ$76</definedName>
    <definedName name="EMS_Regioes">'Loteamento Fechado+Comercial'!$BK$2:$BK$76</definedName>
    <definedName name="EMT_13">'Loteamento Fechado+Comercial'!$BX$2:$BX$143</definedName>
    <definedName name="EMT_34">'Loteamento Fechado+Comercial'!$BY$2:$BY$143</definedName>
    <definedName name="EMT_Cidades">'Loteamento Fechado+Comercial'!$BV$2:$BV$143</definedName>
    <definedName name="EMT_Regioes">'Loteamento Fechado+Comercial'!$BW$2:$BW$143</definedName>
    <definedName name="EPB_13">'Loteamento Fechado+Comercial'!$CB$2:$CB$225</definedName>
    <definedName name="EPB_34">'Loteamento Fechado+Comercial'!$CC$2:$CC$225</definedName>
    <definedName name="EPB_Cidades">'Loteamento Fechado+Comercial'!$BZ$2:$BZ$225</definedName>
    <definedName name="EPB_Regioes">'Loteamento Fechado+Comercial'!$CA$2:$CA$225</definedName>
    <definedName name="ERO_13">'Loteamento Fechado+Comercial'!$CF$2:$CF$53</definedName>
    <definedName name="ERO_34">'Loteamento Fechado+Comercial'!$CG$2:$CG$53</definedName>
    <definedName name="ERO_Cidades">'Loteamento Fechado+Comercial'!$CD$2:$CD$53</definedName>
    <definedName name="ERO_Regioes">'Loteamento Fechado+Comercial'!$CE$2:$CE$53</definedName>
    <definedName name="ESE_13">'Loteamento Fechado+Comercial'!$CJ$2:$CJ$64</definedName>
    <definedName name="ESE_34">'Loteamento Fechado+Comercial'!$CK$2:$CK$64</definedName>
    <definedName name="ESE_Cidades">'Loteamento Fechado+Comercial'!$CH$2:$CH$64</definedName>
    <definedName name="ESE_Regioes">'Loteamento Fechado+Comercial'!$CI$2:$CI$64</definedName>
    <definedName name="ESS_13">'Loteamento Fechado+Comercial'!$CN$2:$CN$86</definedName>
    <definedName name="ESS_34">'Loteamento Fechado+Comercial'!$CO$2:$CO$86</definedName>
    <definedName name="ESS_Cidades">'Loteamento Fechado+Comercial'!$CL$2:$CL$86</definedName>
    <definedName name="ESS_Regioes">'Loteamento Fechado+Comercial'!$CM$2:$CM$86</definedName>
    <definedName name="ETO_13">'Loteamento Fechado+Comercial'!$BH$2:$BH$140</definedName>
    <definedName name="ETO_34">'Loteamento Fechado+Comercial'!$BI$2:$BI$140</definedName>
    <definedName name="ETO_Cidades">'Loteamento Fechado+Comercial'!$BF$2:$BF$140</definedName>
    <definedName name="ETO_Regioes">'Loteamento Fechado+Comercial'!$BG$2:$BG$140</definedName>
    <definedName name="Trifasico">'Loteamento Fechado+Comercial'!$N$71:$O$76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" i="5" l="1"/>
  <c r="K8" i="6"/>
  <c r="K8" i="11"/>
  <c r="K8" i="13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J58" i="13" a="1"/>
  <c r="J58" i="13" s="1"/>
  <c r="J59" i="13" a="1"/>
  <c r="J59" i="13" s="1"/>
  <c r="J60" i="13" a="1"/>
  <c r="J60" i="13" s="1"/>
  <c r="J61" i="13" a="1"/>
  <c r="J61" i="13" s="1"/>
  <c r="J62" i="13" a="1"/>
  <c r="J62" i="13" s="1"/>
  <c r="J63" i="13" a="1"/>
  <c r="J63" i="13" s="1"/>
  <c r="J64" i="13" a="1"/>
  <c r="J64" i="13" s="1"/>
  <c r="J65" i="13" a="1"/>
  <c r="J65" i="13" s="1"/>
  <c r="J66" i="13" a="1"/>
  <c r="J66" i="13"/>
  <c r="J67" i="13" a="1"/>
  <c r="J67" i="13" s="1"/>
  <c r="J68" i="13" a="1"/>
  <c r="J68" i="13" s="1"/>
  <c r="J69" i="13" a="1"/>
  <c r="J69" i="13" s="1"/>
  <c r="J70" i="13" a="1"/>
  <c r="J70" i="13" s="1"/>
  <c r="J52" i="5" a="1"/>
  <c r="J52" i="5" s="1"/>
  <c r="J53" i="5" a="1"/>
  <c r="J53" i="5" s="1"/>
  <c r="J54" i="5" a="1"/>
  <c r="J54" i="5" s="1"/>
  <c r="J55" i="5" a="1"/>
  <c r="J55" i="5" s="1"/>
  <c r="J56" i="5" a="1"/>
  <c r="J56" i="5" s="1"/>
  <c r="J57" i="5" a="1"/>
  <c r="J57" i="5" s="1"/>
  <c r="J58" i="5" a="1"/>
  <c r="J58" i="5" s="1"/>
  <c r="J59" i="5" a="1"/>
  <c r="J59" i="5" s="1"/>
  <c r="J60" i="5" a="1"/>
  <c r="J60" i="5" s="1"/>
  <c r="J61" i="5" a="1"/>
  <c r="J61" i="5" s="1"/>
  <c r="J62" i="5" a="1"/>
  <c r="J62" i="5" s="1"/>
  <c r="J63" i="5" a="1"/>
  <c r="J63" i="5" s="1"/>
  <c r="J64" i="5" a="1"/>
  <c r="J64" i="5" s="1"/>
  <c r="J65" i="5" a="1"/>
  <c r="J65" i="5" s="1"/>
  <c r="J66" i="5" a="1"/>
  <c r="J66" i="5" s="1"/>
  <c r="J67" i="5" a="1"/>
  <c r="J67" i="5" s="1"/>
  <c r="J68" i="5" a="1"/>
  <c r="J68" i="5" s="1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J56" i="6" a="1"/>
  <c r="J56" i="6" s="1"/>
  <c r="J57" i="6" a="1"/>
  <c r="J57" i="6" s="1"/>
  <c r="J58" i="6" a="1"/>
  <c r="J58" i="6" s="1"/>
  <c r="J59" i="6" a="1"/>
  <c r="J59" i="6" s="1"/>
  <c r="J60" i="6" a="1"/>
  <c r="J60" i="6" s="1"/>
  <c r="J61" i="6" a="1"/>
  <c r="J61" i="6" s="1"/>
  <c r="J62" i="6" a="1"/>
  <c r="J62" i="6" s="1"/>
  <c r="J63" i="6" a="1"/>
  <c r="J63" i="6" s="1"/>
  <c r="J64" i="6" a="1"/>
  <c r="J64" i="6" s="1"/>
  <c r="J65" i="6" a="1"/>
  <c r="J65" i="6" s="1"/>
  <c r="J66" i="6" a="1"/>
  <c r="J66" i="6" s="1"/>
  <c r="J67" i="6" a="1"/>
  <c r="J67" i="6" s="1"/>
  <c r="J68" i="6" a="1"/>
  <c r="J68" i="6" s="1"/>
  <c r="J51" i="5" a="1"/>
  <c r="J51" i="5" s="1"/>
  <c r="J55" i="6" a="1"/>
  <c r="J55" i="6" s="1"/>
  <c r="J57" i="13" a="1"/>
  <c r="J57" i="13" s="1"/>
  <c r="K58" i="11"/>
  <c r="L58" i="11" s="1"/>
  <c r="K59" i="11"/>
  <c r="L59" i="11" s="1"/>
  <c r="K60" i="11"/>
  <c r="L60" i="11" s="1"/>
  <c r="K61" i="11"/>
  <c r="L61" i="11" s="1"/>
  <c r="K62" i="11"/>
  <c r="L62" i="11" s="1"/>
  <c r="K63" i="11"/>
  <c r="L63" i="11" s="1"/>
  <c r="K64" i="11"/>
  <c r="L64" i="11" s="1"/>
  <c r="K65" i="11"/>
  <c r="L65" i="11" s="1"/>
  <c r="K66" i="11"/>
  <c r="L66" i="11" s="1"/>
  <c r="K67" i="11"/>
  <c r="L67" i="11" s="1"/>
  <c r="K68" i="11"/>
  <c r="L68" i="11" s="1"/>
  <c r="J56" i="11" a="1"/>
  <c r="J56" i="11" s="1"/>
  <c r="J57" i="11" a="1"/>
  <c r="J57" i="11" s="1"/>
  <c r="K57" i="11" s="1"/>
  <c r="L57" i="11" s="1"/>
  <c r="J58" i="11" a="1"/>
  <c r="J58" i="11" s="1"/>
  <c r="J59" i="11" a="1"/>
  <c r="J59" i="11" s="1"/>
  <c r="J60" i="11" a="1"/>
  <c r="J60" i="11" s="1"/>
  <c r="J61" i="11" a="1"/>
  <c r="J61" i="11" s="1"/>
  <c r="J62" i="11" a="1"/>
  <c r="J62" i="11" s="1"/>
  <c r="J63" i="11" a="1"/>
  <c r="J63" i="11" s="1"/>
  <c r="J64" i="11" a="1"/>
  <c r="J64" i="11" s="1"/>
  <c r="J65" i="11" a="1"/>
  <c r="J65" i="11" s="1"/>
  <c r="J66" i="11" a="1"/>
  <c r="J66" i="11" s="1"/>
  <c r="J67" i="11" a="1"/>
  <c r="J67" i="11" s="1"/>
  <c r="J68" i="11" a="1"/>
  <c r="J68" i="11" s="1"/>
  <c r="J55" i="11" a="1"/>
  <c r="J55" i="11" s="1"/>
  <c r="D21" i="13"/>
  <c r="K56" i="11" l="1"/>
  <c r="D18" i="5"/>
  <c r="I14" i="11"/>
  <c r="D20" i="6"/>
  <c r="G14" i="13"/>
  <c r="D20" i="11"/>
  <c r="BC2" i="11"/>
  <c r="G12" i="5" l="1"/>
  <c r="I14" i="13" l="1"/>
  <c r="I12" i="5"/>
  <c r="J74" i="13"/>
  <c r="K70" i="13"/>
  <c r="L70" i="13" s="1"/>
  <c r="F70" i="13"/>
  <c r="K69" i="13"/>
  <c r="L69" i="13" s="1"/>
  <c r="F69" i="13"/>
  <c r="K68" i="13"/>
  <c r="L68" i="13" s="1"/>
  <c r="F68" i="13"/>
  <c r="K67" i="13"/>
  <c r="L67" i="13" s="1"/>
  <c r="F67" i="13"/>
  <c r="K66" i="13"/>
  <c r="L66" i="13" s="1"/>
  <c r="F66" i="13"/>
  <c r="K65" i="13"/>
  <c r="L65" i="13" s="1"/>
  <c r="F65" i="13"/>
  <c r="K64" i="13"/>
  <c r="L64" i="13" s="1"/>
  <c r="F64" i="13"/>
  <c r="F63" i="13"/>
  <c r="F62" i="13"/>
  <c r="F61" i="13"/>
  <c r="F60" i="13"/>
  <c r="F59" i="13"/>
  <c r="F58" i="13"/>
  <c r="F57" i="13"/>
  <c r="F55" i="11"/>
  <c r="G14" i="11"/>
  <c r="J72" i="11"/>
  <c r="F51" i="5"/>
  <c r="K51" i="5" s="1"/>
  <c r="L51" i="5" s="1"/>
  <c r="F52" i="5"/>
  <c r="F53" i="5"/>
  <c r="F54" i="5"/>
  <c r="F55" i="5"/>
  <c r="F56" i="5"/>
  <c r="K56" i="5"/>
  <c r="L56" i="5" s="1"/>
  <c r="F57" i="5"/>
  <c r="K57" i="5"/>
  <c r="L57" i="5" s="1"/>
  <c r="F58" i="5"/>
  <c r="K58" i="5"/>
  <c r="L58" i="5" s="1"/>
  <c r="F59" i="5"/>
  <c r="K59" i="5"/>
  <c r="L59" i="5" s="1"/>
  <c r="F60" i="5"/>
  <c r="K60" i="5"/>
  <c r="L60" i="5" s="1"/>
  <c r="F61" i="5"/>
  <c r="K61" i="5"/>
  <c r="L61" i="5" s="1"/>
  <c r="F62" i="5"/>
  <c r="K62" i="5"/>
  <c r="L62" i="5" s="1"/>
  <c r="F63" i="5"/>
  <c r="K63" i="5"/>
  <c r="L63" i="5" s="1"/>
  <c r="F64" i="5"/>
  <c r="K64" i="5"/>
  <c r="L64" i="5" s="1"/>
  <c r="J72" i="5"/>
  <c r="J72" i="6"/>
  <c r="G14" i="6"/>
  <c r="I14" i="6"/>
  <c r="K61" i="6"/>
  <c r="L61" i="6" s="1"/>
  <c r="K62" i="6"/>
  <c r="L62" i="6" s="1"/>
  <c r="K63" i="6"/>
  <c r="L63" i="6" s="1"/>
  <c r="K64" i="6"/>
  <c r="L64" i="6" s="1"/>
  <c r="K65" i="6"/>
  <c r="L65" i="6" s="1"/>
  <c r="K66" i="6"/>
  <c r="L66" i="6" s="1"/>
  <c r="K67" i="6"/>
  <c r="L67" i="6" s="1"/>
  <c r="K68" i="6"/>
  <c r="L68" i="6" s="1"/>
  <c r="K65" i="5"/>
  <c r="L65" i="5" s="1"/>
  <c r="K66" i="5"/>
  <c r="L66" i="5" s="1"/>
  <c r="K67" i="5"/>
  <c r="L67" i="5" s="1"/>
  <c r="K68" i="5"/>
  <c r="L68" i="5" s="1"/>
  <c r="F65" i="5"/>
  <c r="F66" i="5"/>
  <c r="F67" i="5"/>
  <c r="F68" i="5"/>
  <c r="F55" i="6"/>
  <c r="K61" i="13" l="1"/>
  <c r="L61" i="13" s="1"/>
  <c r="K62" i="13"/>
  <c r="L62" i="13" s="1"/>
  <c r="K63" i="13"/>
  <c r="L63" i="13" s="1"/>
  <c r="K55" i="11"/>
  <c r="L55" i="11" s="1"/>
  <c r="L56" i="11" s="1"/>
  <c r="K60" i="6"/>
  <c r="L60" i="6" s="1"/>
  <c r="K59" i="6"/>
  <c r="L59" i="6" s="1"/>
  <c r="K55" i="5"/>
  <c r="L55" i="5" s="1"/>
  <c r="K58" i="6"/>
  <c r="L58" i="6" s="1"/>
  <c r="K57" i="6"/>
  <c r="L57" i="6" s="1"/>
  <c r="K56" i="6"/>
  <c r="L56" i="6" s="1"/>
  <c r="K55" i="6"/>
  <c r="L55" i="6" s="1"/>
  <c r="K53" i="5"/>
  <c r="L53" i="5" s="1"/>
  <c r="K54" i="5"/>
  <c r="L54" i="5" s="1"/>
  <c r="K60" i="13"/>
  <c r="L60" i="13" s="1"/>
  <c r="K58" i="13"/>
  <c r="L58" i="13" s="1"/>
  <c r="K59" i="13"/>
  <c r="L59" i="13" s="1"/>
  <c r="K57" i="13"/>
  <c r="L57" i="13" s="1"/>
  <c r="K52" i="5"/>
  <c r="L52" i="5" s="1"/>
  <c r="X28" i="11" l="1" a="1"/>
  <c r="U151" i="6" a="1"/>
  <c r="U171" i="6" a="1"/>
  <c r="U61" i="13" a="1"/>
  <c r="X80" i="13" a="1"/>
  <c r="U180" i="13" a="1"/>
  <c r="X140" i="13" a="1"/>
  <c r="X207" i="5" a="1"/>
  <c r="X78" i="11" a="1"/>
  <c r="X187" i="6" a="1"/>
  <c r="X29" i="6" a="1"/>
  <c r="U176" i="5" a="1"/>
  <c r="X161" i="6" a="1"/>
  <c r="U100" i="13" a="1"/>
  <c r="U85" i="6" a="1"/>
  <c r="X110" i="11" a="1"/>
  <c r="U214" i="13" a="1"/>
  <c r="X58" i="13" a="1"/>
  <c r="X198" i="5" a="1"/>
  <c r="X211" i="11" a="1"/>
  <c r="X205" i="13" a="1"/>
  <c r="U147" i="13" a="1"/>
  <c r="U155" i="6" a="1"/>
  <c r="U79" i="13" a="1"/>
  <c r="U25" i="13" a="1"/>
  <c r="U59" i="11" a="1"/>
  <c r="U174" i="5" a="1"/>
  <c r="U135" i="13" a="1"/>
  <c r="X206" i="5" a="1"/>
  <c r="U125" i="13" a="1"/>
  <c r="U27" i="5" a="1"/>
  <c r="X158" i="5" a="1"/>
  <c r="K17" i="6" a="1"/>
  <c r="X178" i="5" a="1"/>
  <c r="U211" i="6" a="1"/>
  <c r="X142" i="13" a="1"/>
  <c r="U226" i="5" a="1"/>
  <c r="X148" i="5" a="1"/>
  <c r="X194" i="6" a="1"/>
  <c r="U23" i="5" a="1"/>
  <c r="X90" i="11" a="1"/>
  <c r="U45" i="11" a="1"/>
  <c r="U172" i="13" a="1"/>
  <c r="U213" i="11" a="1"/>
  <c r="U176" i="11" a="1"/>
  <c r="X188" i="13" a="1"/>
  <c r="X31" i="5" a="1"/>
  <c r="X101" i="11" a="1"/>
  <c r="U109" i="5" a="1"/>
  <c r="U117" i="11" a="1"/>
  <c r="X26" i="6" a="1"/>
  <c r="X200" i="6" a="1"/>
  <c r="X156" i="11" a="1"/>
  <c r="X104" i="6" a="1"/>
  <c r="U138" i="13" a="1"/>
  <c r="X68" i="5" a="1"/>
  <c r="X137" i="11" a="1"/>
  <c r="U62" i="13" a="1"/>
  <c r="X190" i="5" a="1"/>
  <c r="X83" i="6" a="1"/>
  <c r="U55" i="5" a="1"/>
  <c r="X139" i="6" a="1"/>
  <c r="X105" i="11" a="1"/>
  <c r="U106" i="11" a="1"/>
  <c r="X136" i="5" a="1"/>
  <c r="X97" i="11" a="1"/>
  <c r="X70" i="5" a="1"/>
  <c r="X44" i="13" a="1"/>
  <c r="U92" i="6" a="1"/>
  <c r="U235" i="5" a="1"/>
  <c r="U50" i="5" a="1"/>
  <c r="X149" i="6" a="1"/>
  <c r="U124" i="5" a="1"/>
  <c r="U160" i="13" a="1"/>
  <c r="X135" i="11" a="1"/>
  <c r="U148" i="6" a="1"/>
  <c r="U94" i="13" a="1"/>
  <c r="U217" i="5" a="1"/>
  <c r="X199" i="5" a="1"/>
  <c r="X226" i="11" a="1"/>
  <c r="X123" i="6" a="1"/>
  <c r="X94" i="13" a="1"/>
  <c r="X173" i="13" a="1"/>
  <c r="X231" i="13" a="1"/>
  <c r="X157" i="13" a="1"/>
  <c r="U221" i="6" a="1"/>
  <c r="U179" i="13" a="1"/>
  <c r="U69" i="6" a="1"/>
  <c r="X208" i="6" a="1"/>
  <c r="X217" i="13" a="1"/>
  <c r="X97" i="6" a="1"/>
  <c r="X209" i="5" a="1"/>
  <c r="X200" i="5" a="1"/>
  <c r="X120" i="13" a="1"/>
  <c r="X179" i="5" a="1"/>
  <c r="X123" i="13" a="1"/>
  <c r="X179" i="6" a="1"/>
  <c r="U199" i="5" a="1"/>
  <c r="X85" i="6" a="1"/>
  <c r="X144" i="6" a="1"/>
  <c r="X159" i="11" a="1"/>
  <c r="X172" i="6" a="1"/>
  <c r="U173" i="13" a="1"/>
  <c r="U138" i="11" a="1"/>
  <c r="X146" i="11" a="1"/>
  <c r="X215" i="13" a="1"/>
  <c r="X64" i="5" a="1"/>
  <c r="U134" i="13" a="1"/>
  <c r="X152" i="5" a="1"/>
  <c r="U187" i="13" a="1"/>
  <c r="U22" i="11" a="1"/>
  <c r="U233" i="6" a="1"/>
  <c r="X176" i="6" a="1"/>
  <c r="X236" i="6" a="1"/>
  <c r="U122" i="5" a="1"/>
  <c r="X39" i="5" a="1"/>
  <c r="X35" i="11" a="1"/>
  <c r="X214" i="6" a="1"/>
  <c r="U208" i="11" a="1"/>
  <c r="X168" i="5" a="1"/>
  <c r="X180" i="11" a="1"/>
  <c r="X192" i="11" a="1"/>
  <c r="U236" i="5" a="1"/>
  <c r="U164" i="5" a="1"/>
  <c r="X204" i="5" a="1"/>
  <c r="X162" i="11" a="1"/>
  <c r="U127" i="11" a="1"/>
  <c r="X193" i="6" a="1"/>
  <c r="U144" i="11" a="1"/>
  <c r="U113" i="6" a="1"/>
  <c r="U77" i="13" a="1"/>
  <c r="X226" i="13" a="1"/>
  <c r="X42" i="13" a="1"/>
  <c r="U225" i="5" a="1"/>
  <c r="X130" i="5" a="1"/>
  <c r="U170" i="5" a="1"/>
  <c r="U71" i="6" a="1"/>
  <c r="X227" i="11" a="1"/>
  <c r="X212" i="5" a="1"/>
  <c r="X127" i="5" a="1"/>
  <c r="U196" i="13" a="1"/>
  <c r="U176" i="13" a="1"/>
  <c r="X55" i="5" a="1"/>
  <c r="U91" i="6" a="1"/>
  <c r="U83" i="11" a="1"/>
  <c r="U233" i="11" a="1"/>
  <c r="U115" i="13" a="1"/>
  <c r="X102" i="11" a="1"/>
  <c r="X19" i="11" a="1"/>
  <c r="U231" i="11" a="1"/>
  <c r="U122" i="6" a="1"/>
  <c r="X139" i="5" a="1"/>
  <c r="X162" i="5" a="1"/>
  <c r="U102" i="5" a="1"/>
  <c r="U54" i="6" a="1"/>
  <c r="U90" i="5" a="1"/>
  <c r="U110" i="13" a="1"/>
  <c r="X191" i="6" a="1"/>
  <c r="U222" i="13" a="1"/>
  <c r="X29" i="5" a="1"/>
  <c r="U97" i="6" a="1"/>
  <c r="X230" i="6" a="1"/>
  <c r="U192" i="5" a="1"/>
  <c r="U73" i="13" a="1"/>
  <c r="X173" i="5" a="1"/>
  <c r="X109" i="5" a="1"/>
  <c r="X68" i="13" a="1"/>
  <c r="U108" i="11" a="1"/>
  <c r="U113" i="11" a="1"/>
  <c r="U19" i="13" a="1"/>
  <c r="U182" i="11" a="1"/>
  <c r="X204" i="11" a="1"/>
  <c r="U120" i="13" a="1"/>
  <c r="U137" i="5" a="1"/>
  <c r="X127" i="6" a="1"/>
  <c r="U182" i="13" a="1"/>
  <c r="X140" i="6" a="1"/>
  <c r="X186" i="13" a="1"/>
  <c r="X41" i="11" a="1"/>
  <c r="X121" i="13" a="1"/>
  <c r="U143" i="6" a="1"/>
  <c r="U150" i="11" a="1"/>
  <c r="U18" i="6" a="1"/>
  <c r="X143" i="13" a="1"/>
  <c r="U71" i="5" a="1"/>
  <c r="X129" i="11" a="1"/>
  <c r="U38" i="5" a="1"/>
  <c r="X111" i="13" a="1"/>
  <c r="U39" i="6" a="1"/>
  <c r="X34" i="6" a="1"/>
  <c r="X234" i="5" a="1"/>
  <c r="X209" i="13" a="1"/>
  <c r="X143" i="5" a="1"/>
  <c r="U71" i="13" a="1"/>
  <c r="X41" i="6" a="1"/>
  <c r="X57" i="6" a="1"/>
  <c r="X86" i="13" a="1"/>
  <c r="U59" i="5" a="1"/>
  <c r="U51" i="6" a="1"/>
  <c r="X100" i="11" a="1"/>
  <c r="U209" i="13" a="1"/>
  <c r="U67" i="5" a="1"/>
  <c r="X91" i="6" a="1"/>
  <c r="X236" i="11" a="1"/>
  <c r="U178" i="6" a="1"/>
  <c r="U79" i="5" a="1"/>
  <c r="X199" i="13" a="1"/>
  <c r="X174" i="6" a="1"/>
  <c r="X73" i="5" a="1"/>
  <c r="X90" i="6" a="1"/>
  <c r="X180" i="6" a="1"/>
  <c r="U24" i="6" a="1"/>
  <c r="U193" i="5" a="1"/>
  <c r="X143" i="11" a="1"/>
  <c r="X160" i="5" a="1"/>
  <c r="X77" i="13" a="1"/>
  <c r="U106" i="6" a="1"/>
  <c r="X198" i="13" a="1"/>
  <c r="U168" i="6" a="1"/>
  <c r="X92" i="11" a="1"/>
  <c r="U171" i="5" a="1"/>
  <c r="X106" i="11" a="1"/>
  <c r="X81" i="6" a="1"/>
  <c r="U168" i="11" a="1"/>
  <c r="U68" i="11" a="1"/>
  <c r="U181" i="6" a="1"/>
  <c r="U75" i="5" a="1"/>
  <c r="X23" i="11" a="1"/>
  <c r="U88" i="11" a="1"/>
  <c r="U172" i="5" a="1"/>
  <c r="X150" i="11" a="1"/>
  <c r="U191" i="6" a="1"/>
  <c r="U63" i="13" a="1"/>
  <c r="X147" i="11" a="1"/>
  <c r="U95" i="11" a="1"/>
  <c r="U99" i="5" a="1"/>
  <c r="X222" i="11" a="1"/>
  <c r="X113" i="13" a="1"/>
  <c r="U64" i="6" a="1"/>
  <c r="X43" i="6" a="1"/>
  <c r="X218" i="13" a="1"/>
  <c r="U221" i="11" a="1"/>
  <c r="X189" i="5" a="1"/>
  <c r="X47" i="5" a="1"/>
  <c r="U146" i="11" a="1"/>
  <c r="U181" i="5" a="1"/>
  <c r="X235" i="5" a="1"/>
  <c r="U104" i="5" a="1"/>
  <c r="X210" i="11" a="1"/>
  <c r="X159" i="6" a="1"/>
  <c r="U206" i="11" a="1"/>
  <c r="X30" i="6" a="1"/>
  <c r="X194" i="5" a="1"/>
  <c r="U163" i="6" a="1"/>
  <c r="U59" i="6" a="1"/>
  <c r="X49" i="11" a="1"/>
  <c r="X155" i="6" a="1"/>
  <c r="U170" i="11" a="1"/>
  <c r="U174" i="6" a="1"/>
  <c r="X66" i="5" a="1"/>
  <c r="U218" i="5" a="1"/>
  <c r="X32" i="5" a="1"/>
  <c r="U229" i="6" a="1"/>
  <c r="X133" i="6" a="1"/>
  <c r="X154" i="5" a="1"/>
  <c r="X218" i="5" a="1"/>
  <c r="U181" i="13" a="1"/>
  <c r="U58" i="5" a="1"/>
  <c r="U93" i="6" a="1"/>
  <c r="U89" i="13" a="1"/>
  <c r="X110" i="6" a="1"/>
  <c r="U56" i="11" a="1"/>
  <c r="U214" i="6" a="1"/>
  <c r="X117" i="13" a="1"/>
  <c r="U117" i="5" a="1"/>
  <c r="U86" i="13" a="1"/>
  <c r="U133" i="13" a="1"/>
  <c r="U107" i="6" a="1"/>
  <c r="U34" i="5" a="1"/>
  <c r="X166" i="13" a="1"/>
  <c r="U101" i="11" a="1"/>
  <c r="X14" i="13" a="1"/>
  <c r="U18" i="5" a="1"/>
  <c r="X190" i="13" a="1"/>
  <c r="X181" i="13" a="1"/>
  <c r="X160" i="11" a="1"/>
  <c r="X45" i="5" a="1"/>
  <c r="X109" i="13" a="1"/>
  <c r="X86" i="11" a="1"/>
  <c r="U62" i="6" a="1"/>
  <c r="X36" i="5" a="1"/>
  <c r="X228" i="11" a="1"/>
  <c r="U152" i="13" a="1"/>
  <c r="U204" i="6" a="1"/>
  <c r="X164" i="6" a="1"/>
  <c r="U177" i="13" a="1"/>
  <c r="X155" i="11" a="1"/>
  <c r="X17" i="13" a="1"/>
  <c r="X61" i="11" a="1"/>
  <c r="X169" i="13" a="1"/>
  <c r="X232" i="5" a="1"/>
  <c r="X149" i="13" a="1"/>
  <c r="X201" i="11" a="1"/>
  <c r="U200" i="13" a="1"/>
  <c r="X83" i="5" a="1"/>
  <c r="X191" i="11" a="1"/>
  <c r="U141" i="13" a="1"/>
  <c r="U126" i="13" a="1"/>
  <c r="U202" i="13" a="1"/>
  <c r="X169" i="5" a="1"/>
  <c r="U162" i="6" a="1"/>
  <c r="U226" i="6" a="1"/>
  <c r="U183" i="6" a="1"/>
  <c r="X215" i="6" a="1"/>
  <c r="U197" i="11" a="1"/>
  <c r="U48" i="6" a="1"/>
  <c r="X113" i="6" a="1"/>
  <c r="U137" i="11" a="1"/>
  <c r="U127" i="13" a="1"/>
  <c r="U40" i="5" a="1"/>
  <c r="U69" i="5" a="1"/>
  <c r="X67" i="11" a="1"/>
  <c r="X218" i="11" a="1"/>
  <c r="X101" i="5" a="1"/>
  <c r="X171" i="11" a="1"/>
  <c r="X165" i="11" a="1"/>
  <c r="X226" i="5" a="1"/>
  <c r="U54" i="13" a="1"/>
  <c r="U91" i="11" a="1"/>
  <c r="X69" i="6" a="1"/>
  <c r="U74" i="13" a="1"/>
  <c r="U97" i="5" a="1"/>
  <c r="U142" i="13" a="1"/>
  <c r="U52" i="13" a="1"/>
  <c r="U28" i="6" a="1"/>
  <c r="X38" i="13" a="1"/>
  <c r="X212" i="13" a="1"/>
  <c r="U174" i="13" a="1"/>
  <c r="X48" i="13" a="1"/>
  <c r="X25" i="5" a="1"/>
  <c r="U184" i="11" a="1"/>
  <c r="X92" i="13" a="1"/>
  <c r="X223" i="13" a="1"/>
  <c r="X109" i="6" a="1"/>
  <c r="U98" i="11" a="1"/>
  <c r="U70" i="13" a="1"/>
  <c r="U219" i="13" a="1"/>
  <c r="U116" i="5" a="1"/>
  <c r="X195" i="6" a="1"/>
  <c r="X214" i="13" a="1"/>
  <c r="X141" i="6" a="1"/>
  <c r="U128" i="11" a="1"/>
  <c r="U82" i="13" a="1"/>
  <c r="X61" i="5" a="1"/>
  <c r="X42" i="5" a="1"/>
  <c r="X62" i="5" a="1"/>
  <c r="X52" i="11" a="1"/>
  <c r="X88" i="13" a="1"/>
  <c r="X236" i="5" a="1"/>
  <c r="U169" i="13" a="1"/>
  <c r="X166" i="11" a="1"/>
  <c r="X116" i="11" a="1"/>
  <c r="U208" i="13" a="1"/>
  <c r="U145" i="13" a="1"/>
  <c r="U56" i="13" a="1"/>
  <c r="U96" i="6" a="1"/>
  <c r="U208" i="5" a="1"/>
  <c r="X74" i="13" a="1"/>
  <c r="X109" i="11" a="1"/>
  <c r="U205" i="13" a="1"/>
  <c r="U140" i="6" a="1"/>
  <c r="U120" i="11" a="1"/>
  <c r="U48" i="11" a="1"/>
  <c r="X65" i="5" a="1"/>
  <c r="X50" i="13" a="1"/>
  <c r="X100" i="6" a="1"/>
  <c r="X214" i="11" a="1"/>
  <c r="X116" i="5" a="1"/>
  <c r="U128" i="6" a="1"/>
  <c r="U143" i="13" a="1"/>
  <c r="U146" i="6" a="1"/>
  <c r="X168" i="13" a="1"/>
  <c r="X96" i="11" a="1"/>
  <c r="U224" i="6" a="1"/>
  <c r="U155" i="11" a="1"/>
  <c r="U150" i="6" a="1"/>
  <c r="X141" i="13" a="1"/>
  <c r="X41" i="5" a="1"/>
  <c r="X153" i="13" a="1"/>
  <c r="U237" i="5" a="1"/>
  <c r="U156" i="6" a="1"/>
  <c r="U224" i="13" a="1"/>
  <c r="U134" i="5" a="1"/>
  <c r="X185" i="13" a="1"/>
  <c r="U142" i="11" a="1"/>
  <c r="U226" i="11" a="1"/>
  <c r="X165" i="6" a="1"/>
  <c r="X63" i="6" a="1"/>
  <c r="U25" i="6" a="1"/>
  <c r="U195" i="11" a="1"/>
  <c r="U130" i="11" a="1"/>
  <c r="X81" i="5" a="1"/>
  <c r="U78" i="6" a="1"/>
  <c r="U159" i="6" a="1"/>
  <c r="U147" i="5" a="1"/>
  <c r="X53" i="13" a="1"/>
  <c r="X62" i="13" a="1"/>
  <c r="X144" i="11" a="1"/>
  <c r="U50" i="11" a="1"/>
  <c r="X198" i="6" a="1"/>
  <c r="X202" i="5" a="1"/>
  <c r="X115" i="13" a="1"/>
  <c r="X75" i="6" a="1"/>
  <c r="U128" i="13" a="1"/>
  <c r="U66" i="5" a="1"/>
  <c r="U92" i="11" a="1"/>
  <c r="X30" i="13" a="1"/>
  <c r="U69" i="11" a="1"/>
  <c r="U116" i="11" a="1"/>
  <c r="X202" i="13" a="1"/>
  <c r="U129" i="13" a="1"/>
  <c r="U168" i="13" a="1"/>
  <c r="U217" i="13" a="1"/>
  <c r="X204" i="6" a="1"/>
  <c r="U67" i="6" a="1"/>
  <c r="U112" i="5" a="1"/>
  <c r="X113" i="11" a="1"/>
  <c r="U129" i="5" a="1"/>
  <c r="X134" i="6" a="1"/>
  <c r="U62" i="11" a="1"/>
  <c r="X21" i="6" a="1"/>
  <c r="X26" i="13" a="1"/>
  <c r="X100" i="5" a="1"/>
  <c r="U21" i="13" a="1"/>
  <c r="X18" i="5" a="1"/>
  <c r="U99" i="6" a="1"/>
  <c r="U206" i="5" a="1"/>
  <c r="U41" i="13" a="1"/>
  <c r="U58" i="11" a="1"/>
  <c r="X205" i="6" a="1"/>
  <c r="U232" i="6" a="1"/>
  <c r="U81" i="13" a="1"/>
  <c r="U237" i="6" a="1"/>
  <c r="X138" i="13" a="1"/>
  <c r="U88" i="5" a="1"/>
  <c r="U177" i="6" a="1"/>
  <c r="X112" i="13" a="1"/>
  <c r="U25" i="11" a="1"/>
  <c r="X224" i="13" a="1"/>
  <c r="X118" i="13" a="1"/>
  <c r="X190" i="6" a="1"/>
  <c r="U60" i="5" a="1"/>
  <c r="U100" i="5" a="1"/>
  <c r="X52" i="13" a="1"/>
  <c r="X87" i="13" a="1"/>
  <c r="U157" i="11" a="1"/>
  <c r="U27" i="6" a="1"/>
  <c r="U36" i="11" a="1"/>
  <c r="U67" i="11" a="1"/>
  <c r="U36" i="13" a="1"/>
  <c r="X135" i="5" a="1"/>
  <c r="U48" i="13" a="1"/>
  <c r="U39" i="13" a="1"/>
  <c r="U165" i="5" a="1"/>
  <c r="U118" i="13" a="1"/>
  <c r="X93" i="5" a="1"/>
  <c r="X190" i="11" a="1"/>
  <c r="U132" i="13" a="1"/>
  <c r="X16" i="13" a="1"/>
  <c r="X200" i="13" a="1"/>
  <c r="U160" i="11" a="1"/>
  <c r="X61" i="13" a="1"/>
  <c r="U25" i="5" a="1"/>
  <c r="X142" i="11" a="1"/>
  <c r="X49" i="6" a="1"/>
  <c r="U237" i="11" a="1"/>
  <c r="X72" i="6" a="1"/>
  <c r="U166" i="13" a="1"/>
  <c r="U167" i="13" a="1"/>
  <c r="U63" i="11" a="1"/>
  <c r="X66" i="11" a="1"/>
  <c r="X77" i="5" a="1"/>
  <c r="X119" i="11" a="1"/>
  <c r="U153" i="13" a="1"/>
  <c r="X158" i="6" a="1"/>
  <c r="U230" i="13" a="1"/>
  <c r="X85" i="5" a="1"/>
  <c r="X217" i="5" a="1"/>
  <c r="U190" i="5" a="1"/>
  <c r="U126" i="5" a="1"/>
  <c r="X53" i="5" a="1"/>
  <c r="U167" i="5" a="1"/>
  <c r="X111" i="11" a="1"/>
  <c r="X161" i="5" a="1"/>
  <c r="X175" i="13" a="1"/>
  <c r="X230" i="13" a="1"/>
  <c r="X27" i="11" a="1"/>
  <c r="X122" i="5" a="1"/>
  <c r="U99" i="11" a="1"/>
  <c r="X63" i="5" a="1"/>
  <c r="X181" i="6" a="1"/>
  <c r="U206" i="13" a="1"/>
  <c r="U100" i="6" a="1"/>
  <c r="U68" i="13" a="1"/>
  <c r="X125" i="6" a="1"/>
  <c r="U190" i="13" a="1"/>
  <c r="X34" i="5" a="1"/>
  <c r="U198" i="13" a="1"/>
  <c r="X32" i="6" a="1"/>
  <c r="U186" i="11" a="1"/>
  <c r="U41" i="11" a="1"/>
  <c r="U234" i="5" a="1"/>
  <c r="U55" i="13" a="1"/>
  <c r="X151" i="5" a="1"/>
  <c r="X99" i="5" a="1"/>
  <c r="X22" i="5" a="1"/>
  <c r="X107" i="13" a="1"/>
  <c r="U72" i="6" a="1"/>
  <c r="U95" i="13" a="1"/>
  <c r="U234" i="6" a="1"/>
  <c r="X233" i="13" a="1"/>
  <c r="U47" i="6" a="1"/>
  <c r="X49" i="13" a="1"/>
  <c r="X178" i="13" a="1"/>
  <c r="U38" i="6" a="1"/>
  <c r="X167" i="5" a="1"/>
  <c r="X154" i="13" a="1"/>
  <c r="U186" i="6" a="1"/>
  <c r="U23" i="13" a="1"/>
  <c r="X196" i="5" a="1"/>
  <c r="U37" i="5" a="1"/>
  <c r="U171" i="13" a="1"/>
  <c r="X201" i="13" a="1"/>
  <c r="X194" i="11" a="1"/>
  <c r="U210" i="5" a="1"/>
  <c r="U121" i="6" a="1"/>
  <c r="U83" i="13" a="1"/>
  <c r="X34" i="11" a="1"/>
  <c r="X216" i="5" a="1"/>
  <c r="X45" i="6" a="1"/>
  <c r="X171" i="6" a="1"/>
  <c r="U64" i="13" a="1"/>
  <c r="X40" i="13" a="1"/>
  <c r="U161" i="13" a="1"/>
  <c r="U184" i="13" a="1"/>
  <c r="U194" i="13" a="1"/>
  <c r="X115" i="5" a="1"/>
  <c r="X76" i="6" a="1"/>
  <c r="U215" i="5" a="1"/>
  <c r="U116" i="6" a="1"/>
  <c r="X197" i="11" a="1"/>
  <c r="X105" i="13" a="1"/>
  <c r="X125" i="13" a="1"/>
  <c r="U98" i="13" a="1"/>
  <c r="U108" i="13" a="1"/>
  <c r="X200" i="11" a="1"/>
  <c r="X22" i="13" a="1"/>
  <c r="U65" i="13" a="1"/>
  <c r="U236" i="11" a="1"/>
  <c r="U26" i="11" a="1"/>
  <c r="U39" i="11" a="1"/>
  <c r="U158" i="6" a="1"/>
  <c r="U33" i="6" a="1"/>
  <c r="U180" i="6" a="1"/>
  <c r="X17" i="11" a="1"/>
  <c r="U136" i="13" a="1"/>
  <c r="U81" i="5" a="1"/>
  <c r="U156" i="11" a="1"/>
  <c r="U116" i="13" a="1"/>
  <c r="X88" i="6" a="1"/>
  <c r="U88" i="13" a="1"/>
  <c r="X68" i="6" a="1"/>
  <c r="U24" i="13" a="1"/>
  <c r="X59" i="5" a="1"/>
  <c r="X103" i="11" a="1"/>
  <c r="U206" i="6" a="1"/>
  <c r="X52" i="5" a="1"/>
  <c r="U80" i="13" a="1"/>
  <c r="X152" i="6" a="1"/>
  <c r="X124" i="5" a="1"/>
  <c r="U205" i="5" a="1"/>
  <c r="X186" i="6" a="1"/>
  <c r="X121" i="5" a="1"/>
  <c r="U150" i="5" a="1"/>
  <c r="X186" i="5" a="1"/>
  <c r="X145" i="5" a="1"/>
  <c r="X20" i="6" a="1"/>
  <c r="X80" i="6" a="1"/>
  <c r="U177" i="5" a="1"/>
  <c r="U73" i="11" a="1"/>
  <c r="U146" i="5" a="1"/>
  <c r="X216" i="6" a="1"/>
  <c r="X231" i="5" a="1"/>
  <c r="U75" i="13" a="1"/>
  <c r="U216" i="11" a="1"/>
  <c r="X58" i="6" a="1"/>
  <c r="X66" i="13" a="1"/>
  <c r="X138" i="11" a="1"/>
  <c r="U115" i="6" a="1"/>
  <c r="U84" i="13" a="1"/>
  <c r="U29" i="11" a="1"/>
  <c r="U220" i="6" a="1"/>
  <c r="X120" i="11" a="1"/>
  <c r="U235" i="6" a="1"/>
  <c r="U21" i="11" a="1"/>
  <c r="X78" i="13" a="1"/>
  <c r="X134" i="5" a="1"/>
  <c r="X28" i="6" a="1"/>
  <c r="X156" i="5" a="1"/>
  <c r="X85" i="13" a="1"/>
  <c r="U175" i="5" a="1"/>
  <c r="U28" i="13" a="1"/>
  <c r="X203" i="5" a="1"/>
  <c r="X164" i="5" a="1"/>
  <c r="U66" i="13" a="1"/>
  <c r="X154" i="11" a="1"/>
  <c r="X65" i="6" a="1"/>
  <c r="X84" i="11" a="1"/>
  <c r="U18" i="13" a="1"/>
  <c r="X211" i="6" a="1"/>
  <c r="U204" i="13" a="1"/>
  <c r="X69" i="13" a="1"/>
  <c r="U187" i="6" a="1"/>
  <c r="X208" i="5" a="1"/>
  <c r="X201" i="5" a="1"/>
  <c r="X126" i="11" a="1"/>
  <c r="X27" i="6" a="1"/>
  <c r="U90" i="13" a="1"/>
  <c r="U86" i="5" a="1"/>
  <c r="U114" i="11" a="1"/>
  <c r="U132" i="11" a="1"/>
  <c r="U89" i="11" a="1"/>
  <c r="U31" i="5" a="1"/>
  <c r="X233" i="6" a="1"/>
  <c r="X50" i="11" a="1"/>
  <c r="U164" i="6" a="1"/>
  <c r="X63" i="11" a="1"/>
  <c r="X119" i="6" a="1"/>
  <c r="U222" i="11" a="1"/>
  <c r="U199" i="13" a="1"/>
  <c r="U236" i="6" a="1"/>
  <c r="U203" i="5" a="1"/>
  <c r="U166" i="5" a="1"/>
  <c r="U44" i="13" a="1"/>
  <c r="U121" i="11" a="1"/>
  <c r="X79" i="5" a="1"/>
  <c r="X96" i="6" a="1"/>
  <c r="X174" i="11" a="1"/>
  <c r="U135" i="6" a="1"/>
  <c r="X238" i="6" a="1"/>
  <c r="U158" i="11" a="1"/>
  <c r="U196" i="5" a="1"/>
  <c r="X19" i="13" a="1"/>
  <c r="X162" i="13" a="1"/>
  <c r="U199" i="11" a="1"/>
  <c r="U78" i="11" a="1"/>
  <c r="X64" i="11" a="1"/>
  <c r="U17" i="11" a="1"/>
  <c r="X67" i="5" a="1"/>
  <c r="X98" i="11" a="1"/>
  <c r="U185" i="6" a="1"/>
  <c r="X107" i="11" a="1"/>
  <c r="U213" i="6" a="1"/>
  <c r="X224" i="11" a="1"/>
  <c r="U104" i="13" a="1"/>
  <c r="U93" i="13" a="1"/>
  <c r="U50" i="13" a="1"/>
  <c r="U44" i="11" a="1"/>
  <c r="X85" i="11" a="1"/>
  <c r="U223" i="13" a="1"/>
  <c r="U33" i="13" a="1"/>
  <c r="X77" i="11" a="1"/>
  <c r="X205" i="5" a="1"/>
  <c r="X138" i="5" a="1"/>
  <c r="U182" i="6" a="1"/>
  <c r="X220" i="6" a="1"/>
  <c r="U218" i="6" a="1"/>
  <c r="X207" i="13" a="1"/>
  <c r="X208" i="13" a="1"/>
  <c r="X25" i="11" a="1"/>
  <c r="X53" i="6" a="1"/>
  <c r="U219" i="6" a="1"/>
  <c r="U60" i="6" a="1"/>
  <c r="X30" i="5" a="1"/>
  <c r="X137" i="13" a="1"/>
  <c r="X111" i="5" a="1"/>
  <c r="U87" i="6" a="1"/>
  <c r="X104" i="5" a="1"/>
  <c r="X141" i="11" a="1"/>
  <c r="U195" i="13" a="1"/>
  <c r="U111" i="13" a="1"/>
  <c r="X205" i="11" a="1"/>
  <c r="X175" i="11" a="1"/>
  <c r="X112" i="6" a="1"/>
  <c r="X213" i="13" a="1"/>
  <c r="X213" i="5" a="1"/>
  <c r="X129" i="5" a="1"/>
  <c r="U37" i="13" a="1"/>
  <c r="U204" i="5" a="1"/>
  <c r="X184" i="5" a="1"/>
  <c r="X175" i="6" a="1"/>
  <c r="U96" i="13" a="1"/>
  <c r="X79" i="11" a="1"/>
  <c r="U160" i="6" a="1"/>
  <c r="U136" i="6" a="1"/>
  <c r="U119" i="5" a="1"/>
  <c r="X154" i="6" a="1"/>
  <c r="X223" i="6" a="1"/>
  <c r="X79" i="6" a="1"/>
  <c r="U200" i="11" a="1"/>
  <c r="X239" i="6" a="1"/>
  <c r="X235" i="11" a="1"/>
  <c r="U236" i="13" a="1"/>
  <c r="U78" i="5" a="1"/>
  <c r="U122" i="11" a="1"/>
  <c r="U132" i="6" a="1"/>
  <c r="X19" i="6" a="1"/>
  <c r="X64" i="6" a="1"/>
  <c r="X183" i="5" a="1"/>
  <c r="X174" i="13" a="1"/>
  <c r="U165" i="11" a="1"/>
  <c r="X132" i="13" a="1"/>
  <c r="X177" i="11" a="1"/>
  <c r="U211" i="13" a="1"/>
  <c r="U51" i="13" a="1"/>
  <c r="U87" i="11" a="1"/>
  <c r="U94" i="11" a="1"/>
  <c r="U123" i="13" a="1"/>
  <c r="U159" i="11" a="1"/>
  <c r="U186" i="5" a="1"/>
  <c r="X177" i="6" a="1"/>
  <c r="X170" i="5" a="1"/>
  <c r="U73" i="6" a="1"/>
  <c r="U231" i="5" a="1"/>
  <c r="X229" i="13" a="1"/>
  <c r="U16" i="5" a="1"/>
  <c r="U152" i="11" a="1"/>
  <c r="U60" i="11" a="1"/>
  <c r="U118" i="5" a="1"/>
  <c r="X219" i="5" a="1"/>
  <c r="X160" i="13" a="1"/>
  <c r="X153" i="6" a="1"/>
  <c r="X44" i="5" a="1"/>
  <c r="X123" i="11" a="1"/>
  <c r="U75" i="6" a="1"/>
  <c r="U212" i="13" a="1"/>
  <c r="X215" i="5" a="1"/>
  <c r="U76" i="6" a="1"/>
  <c r="U173" i="11" a="1"/>
  <c r="X72" i="13" a="1"/>
  <c r="U109" i="6" a="1"/>
  <c r="X93" i="11" a="1"/>
  <c r="X135" i="13" a="1"/>
  <c r="U43" i="13" a="1"/>
  <c r="U106" i="5" a="1"/>
  <c r="X116" i="6" a="1"/>
  <c r="X49" i="5" a="1"/>
  <c r="U230" i="5" a="1"/>
  <c r="X152" i="11" a="1"/>
  <c r="U66" i="6" a="1"/>
  <c r="U235" i="13" a="1"/>
  <c r="U45" i="5" a="1"/>
  <c r="X206" i="11" a="1"/>
  <c r="U134" i="6" a="1"/>
  <c r="U126" i="11" a="1"/>
  <c r="X228" i="6" a="1"/>
  <c r="U142" i="6" a="1"/>
  <c r="X62" i="11" a="1"/>
  <c r="X15" i="13" a="1"/>
  <c r="U198" i="11" a="1"/>
  <c r="X124" i="13" a="1"/>
  <c r="X91" i="11" a="1"/>
  <c r="U31" i="6" a="1"/>
  <c r="X199" i="11" a="1"/>
  <c r="X84" i="5" a="1"/>
  <c r="U105" i="11" a="1"/>
  <c r="U49" i="5" a="1"/>
  <c r="X119" i="5" a="1"/>
  <c r="X182" i="11" a="1"/>
  <c r="X21" i="11" a="1"/>
  <c r="U239" i="6" a="1"/>
  <c r="U149" i="5" a="1"/>
  <c r="X30" i="11" a="1"/>
  <c r="X101" i="13" a="1"/>
  <c r="U45" i="6" a="1"/>
  <c r="X149" i="11" a="1"/>
  <c r="U43" i="5" a="1"/>
  <c r="X31" i="6" a="1"/>
  <c r="U34" i="11" a="1"/>
  <c r="X48" i="11" a="1"/>
  <c r="X163" i="13" a="1"/>
  <c r="U41" i="5" a="1"/>
  <c r="X105" i="5" a="1"/>
  <c r="U61" i="11" a="1"/>
  <c r="X191" i="5" a="1"/>
  <c r="U149" i="6" a="1"/>
  <c r="U19" i="6" a="1"/>
  <c r="X26" i="5" a="1"/>
  <c r="X66" i="6" a="1"/>
  <c r="X118" i="11" a="1"/>
  <c r="U226" i="13" a="1"/>
  <c r="X234" i="13" a="1"/>
  <c r="U112" i="11" a="1"/>
  <c r="X107" i="5" a="1"/>
  <c r="X125" i="11" a="1"/>
  <c r="X216" i="13" a="1"/>
  <c r="X95" i="13" a="1"/>
  <c r="U137" i="6" a="1"/>
  <c r="U169" i="6" a="1"/>
  <c r="U40" i="6" a="1"/>
  <c r="X118" i="6" a="1"/>
  <c r="X117" i="11" a="1"/>
  <c r="U23" i="11" a="1"/>
  <c r="X207" i="11" a="1"/>
  <c r="X159" i="5" a="1"/>
  <c r="U101" i="13" a="1"/>
  <c r="U147" i="11" a="1"/>
  <c r="X170" i="13" a="1"/>
  <c r="X82" i="6" a="1"/>
  <c r="U73" i="5" a="1"/>
  <c r="X170" i="11" a="1"/>
  <c r="U155" i="5" a="1"/>
  <c r="U55" i="6" a="1"/>
  <c r="X128" i="5" a="1"/>
  <c r="X37" i="6" a="1"/>
  <c r="X232" i="13" a="1"/>
  <c r="X167" i="6" a="1"/>
  <c r="U124" i="11" a="1"/>
  <c r="U139" i="6" a="1"/>
  <c r="X235" i="13" a="1"/>
  <c r="X98" i="6" a="1"/>
  <c r="U190" i="11" a="1"/>
  <c r="X166" i="6" a="1"/>
  <c r="X22" i="11" a="1"/>
  <c r="U125" i="5" a="1"/>
  <c r="X92" i="6" a="1"/>
  <c r="X28" i="5" a="1"/>
  <c r="U76" i="5" a="1"/>
  <c r="X50" i="5" a="1"/>
  <c r="U230" i="6" a="1"/>
  <c r="U188" i="6" a="1"/>
  <c r="X124" i="11" a="1"/>
  <c r="U68" i="6" a="1"/>
  <c r="U198" i="6" a="1"/>
  <c r="U227" i="11" a="1"/>
  <c r="X112" i="5" a="1"/>
  <c r="X180" i="5" a="1"/>
  <c r="U178" i="11" a="1"/>
  <c r="X197" i="13" a="1"/>
  <c r="U182" i="5" a="1"/>
  <c r="U90" i="6" a="1"/>
  <c r="X177" i="13" a="1"/>
  <c r="X59" i="11" a="1"/>
  <c r="X188" i="5" a="1"/>
  <c r="U151" i="11" a="1"/>
  <c r="U133" i="6" a="1"/>
  <c r="U33" i="11" a="1"/>
  <c r="X114" i="13" a="1"/>
  <c r="U220" i="11" a="1"/>
  <c r="U18" i="11" a="1"/>
  <c r="X20" i="13" a="1"/>
  <c r="X149" i="5" a="1"/>
  <c r="X33" i="6" a="1"/>
  <c r="U203" i="13" a="1"/>
  <c r="X102" i="13" a="1"/>
  <c r="U172" i="6" a="1"/>
  <c r="X161" i="13" a="1"/>
  <c r="U111" i="6" a="1"/>
  <c r="U189" i="13" a="1"/>
  <c r="U238" i="6" a="1"/>
  <c r="U77" i="11" a="1"/>
  <c r="U100" i="11" a="1"/>
  <c r="U238" i="11" a="1"/>
  <c r="U189" i="11" a="1"/>
  <c r="X189" i="13" a="1"/>
  <c r="U46" i="5" a="1"/>
  <c r="X33" i="11" a="1"/>
  <c r="X196" i="13" a="1"/>
  <c r="X203" i="13" a="1"/>
  <c r="X61" i="6" a="1"/>
  <c r="X22" i="6" a="1"/>
  <c r="X35" i="5" a="1"/>
  <c r="U144" i="6" a="1"/>
  <c r="U178" i="5" a="1"/>
  <c r="U88" i="6" a="1"/>
  <c r="X96" i="5" a="1"/>
  <c r="U49" i="6" a="1"/>
  <c r="X24" i="13" a="1"/>
  <c r="X37" i="11" a="1"/>
  <c r="U62" i="5" a="1"/>
  <c r="X119" i="13" a="1"/>
  <c r="X171" i="5" a="1"/>
  <c r="X92" i="5" a="1"/>
  <c r="U110" i="6" a="1"/>
  <c r="X74" i="11" a="1"/>
  <c r="X87" i="5" a="1"/>
  <c r="U40" i="13" a="1"/>
  <c r="X147" i="6" a="1"/>
  <c r="U117" i="13" a="1"/>
  <c r="X87" i="11" a="1"/>
  <c r="X57" i="11" a="1"/>
  <c r="U193" i="13" a="1"/>
  <c r="U184" i="6" a="1"/>
  <c r="X234" i="6" a="1"/>
  <c r="U194" i="11" a="1"/>
  <c r="U22" i="13" a="1"/>
  <c r="X208" i="11" a="1"/>
  <c r="U36" i="6" a="1"/>
  <c r="U68" i="5" a="1"/>
  <c r="X213" i="11" a="1"/>
  <c r="X128" i="6" a="1"/>
  <c r="U201" i="6" a="1"/>
  <c r="U120" i="5" a="1"/>
  <c r="U84" i="11" a="1"/>
  <c r="X86" i="5" a="1"/>
  <c r="X129" i="13" a="1"/>
  <c r="U64" i="11" a="1"/>
  <c r="X136" i="11" a="1"/>
  <c r="U202" i="11" a="1"/>
  <c r="U136" i="5" a="1"/>
  <c r="U65" i="11" a="1"/>
  <c r="U31" i="11" a="1"/>
  <c r="U19" i="11" a="1"/>
  <c r="U82" i="6" a="1"/>
  <c r="X219" i="11" a="1"/>
  <c r="X179" i="11" a="1"/>
  <c r="X46" i="6" a="1"/>
  <c r="U218" i="11" a="1"/>
  <c r="U16" i="13" a="1"/>
  <c r="U213" i="5" a="1"/>
  <c r="U143" i="11" a="1"/>
  <c r="X221" i="6" a="1"/>
  <c r="U185" i="13" a="1"/>
  <c r="X202" i="6" a="1"/>
  <c r="U204" i="11" a="1"/>
  <c r="X75" i="5" a="1"/>
  <c r="X55" i="6" a="1"/>
  <c r="U31" i="13" a="1"/>
  <c r="U228" i="13" a="1"/>
  <c r="U82" i="5" a="1"/>
  <c r="U153" i="11" a="1"/>
  <c r="X236" i="13" a="1"/>
  <c r="X128" i="13" a="1"/>
  <c r="X148" i="13" a="1"/>
  <c r="X167" i="11" a="1"/>
  <c r="X50" i="6" a="1"/>
  <c r="U203" i="11" a="1"/>
  <c r="U70" i="6" a="1"/>
  <c r="X132" i="11" a="1"/>
  <c r="U234" i="13" a="1"/>
  <c r="U29" i="5" a="1"/>
  <c r="U222" i="6" a="1"/>
  <c r="X53" i="11" a="1"/>
  <c r="X24" i="11" a="1"/>
  <c r="U149" i="11" a="1"/>
  <c r="X89" i="6" a="1"/>
  <c r="U24" i="5" a="1"/>
  <c r="X20" i="5" a="1"/>
  <c r="U85" i="5" a="1"/>
  <c r="X32" i="13" a="1"/>
  <c r="U27" i="11" a="1"/>
  <c r="X63" i="13" a="1"/>
  <c r="X70" i="11" a="1"/>
  <c r="X187" i="13" a="1"/>
  <c r="U86" i="11" a="1"/>
  <c r="X182" i="6" a="1"/>
  <c r="U216" i="6" a="1"/>
  <c r="U57" i="13" a="1"/>
  <c r="U57" i="5" a="1"/>
  <c r="X94" i="6" a="1"/>
  <c r="X112" i="11" a="1"/>
  <c r="U124" i="6" a="1"/>
  <c r="U34" i="6" a="1"/>
  <c r="X89" i="5" a="1"/>
  <c r="U122" i="13" a="1"/>
  <c r="U22" i="6" a="1"/>
  <c r="U44" i="5" a="1"/>
  <c r="X233" i="11" a="1"/>
  <c r="U90" i="11" a="1"/>
  <c r="X210" i="6" a="1"/>
  <c r="U15" i="13" a="1"/>
  <c r="X116" i="13" a="1"/>
  <c r="X71" i="6" a="1"/>
  <c r="U78" i="13" a="1"/>
  <c r="X193" i="11" a="1"/>
  <c r="X187" i="5" a="1"/>
  <c r="U127" i="6" a="1"/>
  <c r="X237" i="5" a="1"/>
  <c r="U17" i="6" a="1"/>
  <c r="U145" i="6" a="1"/>
  <c r="U77" i="5" a="1"/>
  <c r="X76" i="11" a="1"/>
  <c r="U163" i="11" a="1"/>
  <c r="X67" i="13" a="1"/>
  <c r="X103" i="6" a="1"/>
  <c r="X98" i="13" a="1"/>
  <c r="X58" i="11" a="1"/>
  <c r="U168" i="5" a="1"/>
  <c r="X159" i="13" a="1"/>
  <c r="U205" i="6" a="1"/>
  <c r="U86" i="6" a="1"/>
  <c r="U124" i="13" a="1"/>
  <c r="X40" i="5" a="1"/>
  <c r="X37" i="5" a="1"/>
  <c r="U112" i="13" a="1"/>
  <c r="X132" i="5" a="1"/>
  <c r="X16" i="5" a="1"/>
  <c r="X202" i="11" a="1"/>
  <c r="U162" i="5" a="1"/>
  <c r="U102" i="13" a="1"/>
  <c r="X148" i="6" a="1"/>
  <c r="X70" i="13" a="1"/>
  <c r="U118" i="6" a="1"/>
  <c r="U216" i="13" a="1"/>
  <c r="U223" i="6" a="1"/>
  <c r="U232" i="5" a="1"/>
  <c r="U228" i="11" a="1"/>
  <c r="X126" i="13" a="1"/>
  <c r="U42" i="11" a="1"/>
  <c r="U37" i="11" a="1"/>
  <c r="X52" i="6" a="1"/>
  <c r="U98" i="5" a="1"/>
  <c r="U210" i="11" a="1"/>
  <c r="U108" i="6" a="1"/>
  <c r="X54" i="13" a="1"/>
  <c r="U105" i="5" a="1"/>
  <c r="X229" i="5" a="1"/>
  <c r="U161" i="11" a="1"/>
  <c r="X144" i="5" a="1"/>
  <c r="U188" i="5" a="1"/>
  <c r="X23" i="13" a="1"/>
  <c r="X131" i="6" a="1"/>
  <c r="X223" i="11" a="1"/>
  <c r="U52" i="11" a="1"/>
  <c r="X105" i="6" a="1"/>
  <c r="U165" i="13" a="1"/>
  <c r="U132" i="5" a="1"/>
  <c r="U131" i="5" a="1"/>
  <c r="X111" i="6" a="1"/>
  <c r="X169" i="6" a="1"/>
  <c r="U227" i="6" a="1"/>
  <c r="X32" i="11" a="1"/>
  <c r="X76" i="13" a="1"/>
  <c r="X212" i="11" a="1"/>
  <c r="U53" i="6" a="1"/>
  <c r="U47" i="13" a="1"/>
  <c r="X118" i="5" a="1"/>
  <c r="U213" i="13" a="1"/>
  <c r="X210" i="5" a="1"/>
  <c r="X36" i="6" a="1"/>
  <c r="X71" i="11" a="1"/>
  <c r="U42" i="5" a="1"/>
  <c r="U157" i="5" a="1"/>
  <c r="X40" i="6" a="1"/>
  <c r="U27" i="13" a="1"/>
  <c r="X103" i="13" a="1"/>
  <c r="X123" i="5" a="1"/>
  <c r="U191" i="5" a="1"/>
  <c r="U140" i="13" a="1"/>
  <c r="U42" i="6" a="1"/>
  <c r="X225" i="11" a="1"/>
  <c r="X37" i="13" a="1"/>
  <c r="U148" i="13" a="1"/>
  <c r="U232" i="11" a="1"/>
  <c r="U111" i="5" a="1"/>
  <c r="X166" i="5" a="1"/>
  <c r="X78" i="5" a="1"/>
  <c r="X120" i="6" a="1"/>
  <c r="X206" i="6" a="1"/>
  <c r="U187" i="11" a="1"/>
  <c r="U142" i="5" a="1"/>
  <c r="X75" i="13" a="1"/>
  <c r="U30" i="5" a="1"/>
  <c r="U201" i="11" a="1"/>
  <c r="U54" i="5" a="1"/>
  <c r="X51" i="5" a="1"/>
  <c r="X215" i="11" a="1"/>
  <c r="X51" i="13" a="1"/>
  <c r="U91" i="5" a="1"/>
  <c r="U148" i="11" a="1"/>
  <c r="X128" i="11" a="1"/>
  <c r="X107" i="6" a="1"/>
  <c r="U47" i="11" a="1"/>
  <c r="U107" i="11" a="1"/>
  <c r="X164" i="11" a="1"/>
  <c r="X176" i="13" a="1"/>
  <c r="U15" i="5" a="1"/>
  <c r="U40" i="11" a="1"/>
  <c r="X186" i="11" a="1"/>
  <c r="U95" i="5" a="1"/>
  <c r="X16" i="11" a="1"/>
  <c r="X29" i="11" a="1"/>
  <c r="X106" i="13" a="1"/>
  <c r="X42" i="11" a="1"/>
  <c r="U121" i="5" a="1"/>
  <c r="U144" i="5" a="1"/>
  <c r="X70" i="6" a="1"/>
  <c r="U201" i="5" a="1"/>
  <c r="U216" i="5" a="1"/>
  <c r="U158" i="13" a="1"/>
  <c r="X144" i="13" a="1"/>
  <c r="U192" i="6" a="1"/>
  <c r="X122" i="13" a="1"/>
  <c r="X86" i="6" a="1"/>
  <c r="U21" i="5" a="1"/>
  <c r="U232" i="13" a="1"/>
  <c r="X167" i="13" a="1"/>
  <c r="U195" i="5" a="1"/>
  <c r="X175" i="5" a="1"/>
  <c r="U61" i="6" a="1"/>
  <c r="U20" i="5" a="1"/>
  <c r="X44" i="6" a="1"/>
  <c r="X39" i="6" a="1"/>
  <c r="X168" i="11" a="1"/>
  <c r="X173" i="11" a="1"/>
  <c r="X99" i="6" a="1"/>
  <c r="X228" i="13" a="1"/>
  <c r="X131" i="11" a="1"/>
  <c r="X40" i="11" a="1"/>
  <c r="X188" i="6" a="1"/>
  <c r="X220" i="11" a="1"/>
  <c r="X133" i="5" a="1"/>
  <c r="X47" i="11" a="1"/>
  <c r="X67" i="6" a="1"/>
  <c r="X103" i="5" a="1"/>
  <c r="X39" i="11" a="1"/>
  <c r="X18" i="11" a="1"/>
  <c r="X46" i="11" a="1"/>
  <c r="U91" i="13" a="1"/>
  <c r="X221" i="5" a="1"/>
  <c r="X54" i="6" a="1"/>
  <c r="X184" i="13" a="1"/>
  <c r="X161" i="11" a="1"/>
  <c r="X87" i="6" a="1"/>
  <c r="K17" i="11"/>
  <c r="U119" i="11" a="1"/>
  <c r="X182" i="5" a="1"/>
  <c r="U193" i="6" a="1"/>
  <c r="X197" i="5" a="1"/>
  <c r="X121" i="6" a="1"/>
  <c r="U175" i="13" a="1"/>
  <c r="U210" i="6" a="1"/>
  <c r="U133" i="5" a="1"/>
  <c r="U97" i="13" a="1"/>
  <c r="X211" i="5" a="1"/>
  <c r="X80" i="11" a="1"/>
  <c r="U65" i="6" a="1"/>
  <c r="X218" i="6" a="1"/>
  <c r="U183" i="13" a="1"/>
  <c r="U224" i="5" a="1"/>
  <c r="X122" i="11" a="1"/>
  <c r="X134" i="11" a="1"/>
  <c r="U38" i="11" a="1"/>
  <c r="X33" i="5" a="1"/>
  <c r="X234" i="11" a="1"/>
  <c r="X72" i="5" a="1"/>
  <c r="U214" i="11" a="1"/>
  <c r="U20" i="11" a="1"/>
  <c r="X76" i="5" a="1"/>
  <c r="X196" i="11" a="1"/>
  <c r="U104" i="6" a="1"/>
  <c r="X165" i="5" a="1"/>
  <c r="U223" i="5" a="1"/>
  <c r="X192" i="5" a="1"/>
  <c r="U58" i="6" a="1"/>
  <c r="X102" i="6" a="1"/>
  <c r="U166" i="6" a="1"/>
  <c r="X51" i="11" a="1"/>
  <c r="U141" i="5" a="1"/>
  <c r="X99" i="11" a="1"/>
  <c r="X139" i="11" a="1"/>
  <c r="U173" i="6" a="1"/>
  <c r="X187" i="11" a="1"/>
  <c r="U26" i="5" a="1"/>
  <c r="X46" i="5" a="1"/>
  <c r="U81" i="11" a="1"/>
  <c r="X115" i="11" a="1"/>
  <c r="U220" i="5" a="1"/>
  <c r="U125" i="11" a="1"/>
  <c r="X117" i="6" a="1"/>
  <c r="X155" i="13" a="1"/>
  <c r="X189" i="11" a="1"/>
  <c r="X57" i="5" a="1"/>
  <c r="X104" i="11" a="1"/>
  <c r="X163" i="5" a="1"/>
  <c r="X41" i="13" a="1"/>
  <c r="X65" i="11" a="1"/>
  <c r="X56" i="13" a="1"/>
  <c r="X162" i="6" a="1"/>
  <c r="U196" i="11" a="1"/>
  <c r="U28" i="5" a="1"/>
  <c r="U131" i="6" a="1"/>
  <c r="U212" i="6" a="1"/>
  <c r="X96" i="13" a="1"/>
  <c r="X82" i="5" a="1"/>
  <c r="U129" i="6" a="1"/>
  <c r="U229" i="11" a="1"/>
  <c r="U128" i="5" a="1"/>
  <c r="X142" i="6" a="1"/>
  <c r="U117" i="6" a="1"/>
  <c r="X59" i="13" a="1"/>
  <c r="U28" i="11" a="1"/>
  <c r="U181" i="11" a="1"/>
  <c r="X164" i="13" a="1"/>
  <c r="X199" i="6" a="1"/>
  <c r="X172" i="11" a="1"/>
  <c r="X177" i="5" a="1"/>
  <c r="X48" i="5" a="1"/>
  <c r="X133" i="11" a="1"/>
  <c r="U103" i="11" a="1"/>
  <c r="U89" i="5" a="1"/>
  <c r="X220" i="13" a="1"/>
  <c r="U223" i="11" a="1"/>
  <c r="X211" i="13" a="1"/>
  <c r="U220" i="13" a="1"/>
  <c r="U212" i="11" a="1"/>
  <c r="U221" i="5" a="1"/>
  <c r="U148" i="5" a="1"/>
  <c r="U85" i="13" a="1"/>
  <c r="U139" i="11" a="1"/>
  <c r="U144" i="13" a="1"/>
  <c r="U202" i="5" a="1"/>
  <c r="U38" i="13" a="1"/>
  <c r="U85" i="11" a="1"/>
  <c r="X79" i="13" a="1"/>
  <c r="U46" i="6" a="1"/>
  <c r="X209" i="11" a="1"/>
  <c r="X201" i="6" a="1"/>
  <c r="U233" i="5" a="1"/>
  <c r="U228" i="5" a="1"/>
  <c r="U229" i="5" a="1"/>
  <c r="U66" i="11" a="1"/>
  <c r="U217" i="11" a="1"/>
  <c r="U188" i="11" a="1"/>
  <c r="U111" i="11" a="1"/>
  <c r="U21" i="6" a="1"/>
  <c r="X170" i="6" a="1"/>
  <c r="X224" i="5" a="1"/>
  <c r="U203" i="6" a="1"/>
  <c r="U42" i="13" a="1"/>
  <c r="X101" i="6" a="1"/>
  <c r="U152" i="5" a="1"/>
  <c r="X95" i="6" a="1"/>
  <c r="U187" i="5" a="1"/>
  <c r="U82" i="11" a="1"/>
  <c r="U190" i="6" a="1"/>
  <c r="X60" i="11" a="1"/>
  <c r="U92" i="5" a="1"/>
  <c r="U219" i="11" a="1"/>
  <c r="U52" i="6" a="1"/>
  <c r="X135" i="6" a="1"/>
  <c r="X148" i="11" a="1"/>
  <c r="U193" i="11" a="1"/>
  <c r="X114" i="5" a="1"/>
  <c r="X212" i="6" a="1"/>
  <c r="U110" i="5" a="1"/>
  <c r="X176" i="5" a="1"/>
  <c r="X231" i="11" a="1"/>
  <c r="X231" i="6" a="1"/>
  <c r="X108" i="13" a="1"/>
  <c r="X106" i="6" a="1"/>
  <c r="X23" i="6" a="1"/>
  <c r="U156" i="13" a="1"/>
  <c r="U99" i="13" a="1"/>
  <c r="U24" i="11" a="1"/>
  <c r="X219" i="6" a="1"/>
  <c r="X157" i="5" a="1"/>
  <c r="U110" i="11" a="1"/>
  <c r="X108" i="5" a="1"/>
  <c r="X196" i="6" a="1"/>
  <c r="U32" i="6" a="1"/>
  <c r="X81" i="11" a="1"/>
  <c r="U161" i="5" a="1"/>
  <c r="U123" i="11" a="1"/>
  <c r="U83" i="6" a="1"/>
  <c r="U43" i="11" a="1"/>
  <c r="U69" i="13" a="1"/>
  <c r="X221" i="11" a="1"/>
  <c r="X225" i="6" a="1"/>
  <c r="U89" i="6" a="1"/>
  <c r="U72" i="13" a="1"/>
  <c r="X169" i="11" a="1"/>
  <c r="X150" i="5" a="1"/>
  <c r="X179" i="13" a="1"/>
  <c r="X158" i="11" a="1"/>
  <c r="U119" i="6" a="1"/>
  <c r="X73" i="6" a="1"/>
  <c r="X140" i="5" a="1"/>
  <c r="U51" i="11" a="1"/>
  <c r="U107" i="5" a="1"/>
  <c r="U53" i="5" a="1"/>
  <c r="X24" i="6" a="1"/>
  <c r="X55" i="11" a="1"/>
  <c r="U227" i="13" a="1"/>
  <c r="U153" i="6" a="1"/>
  <c r="U114" i="5" a="1"/>
  <c r="X91" i="5" a="1"/>
  <c r="U35" i="5" a="1"/>
  <c r="X117" i="5" a="1"/>
  <c r="X158" i="13" a="1"/>
  <c r="X217" i="6" a="1"/>
  <c r="U45" i="13" a="1"/>
  <c r="U121" i="13" a="1"/>
  <c r="U171" i="11" a="1"/>
  <c r="U214" i="5" a="1"/>
  <c r="X228" i="5" a="1"/>
  <c r="U134" i="11" a="1"/>
  <c r="U167" i="6" a="1"/>
  <c r="U179" i="6" a="1"/>
  <c r="X69" i="5" a="1"/>
  <c r="X192" i="13" a="1"/>
  <c r="X55" i="13" a="1"/>
  <c r="U44" i="6" a="1"/>
  <c r="X51" i="6" a="1"/>
  <c r="X120" i="5" a="1"/>
  <c r="X238" i="11" a="1"/>
  <c r="X88" i="5" a="1"/>
  <c r="U107" i="13" a="1"/>
  <c r="U76" i="11" a="1"/>
  <c r="X36" i="11" a="1"/>
  <c r="X114" i="11" a="1"/>
  <c r="U146" i="13" a="1"/>
  <c r="X145" i="13" a="1"/>
  <c r="X127" i="11" a="1"/>
  <c r="U130" i="13" a="1"/>
  <c r="X115" i="6" a="1"/>
  <c r="X48" i="6" a="1"/>
  <c r="U35" i="11" a="1"/>
  <c r="U158" i="5" a="1"/>
  <c r="X172" i="13" a="1"/>
  <c r="U108" i="5" a="1"/>
  <c r="X56" i="5" a="1"/>
  <c r="X151" i="11" a="1"/>
  <c r="X165" i="13" a="1"/>
  <c r="X185" i="5" a="1"/>
  <c r="U154" i="5" a="1"/>
  <c r="X141" i="5" a="1"/>
  <c r="X178" i="6" a="1"/>
  <c r="U235" i="11" a="1"/>
  <c r="U34" i="13" a="1"/>
  <c r="X60" i="5" a="1"/>
  <c r="U123" i="6" a="1"/>
  <c r="U52" i="5" a="1"/>
  <c r="U46" i="11" a="1"/>
  <c r="U30" i="11" a="1"/>
  <c r="X47" i="13" a="1"/>
  <c r="X25" i="6" a="1"/>
  <c r="U81" i="6" a="1"/>
  <c r="X222" i="13" a="1"/>
  <c r="U222" i="5" a="1"/>
  <c r="U84" i="6" a="1"/>
  <c r="K15" i="5" a="1"/>
  <c r="X90" i="13" a="1"/>
  <c r="X17" i="5" a="1"/>
  <c r="U70" i="5" a="1"/>
  <c r="X174" i="5" a="1"/>
  <c r="K17" i="13" a="1"/>
  <c r="X156" i="6" a="1"/>
  <c r="U76" i="13" a="1"/>
  <c r="X235" i="6" a="1"/>
  <c r="U104" i="11" a="1"/>
  <c r="U65" i="5" a="1"/>
  <c r="U112" i="6" a="1"/>
  <c r="U129" i="11" a="1"/>
  <c r="X178" i="11" a="1"/>
  <c r="U151" i="5" a="1"/>
  <c r="X73" i="13" a="1"/>
  <c r="U152" i="6" a="1"/>
  <c r="U154" i="11" a="1"/>
  <c r="X195" i="13" a="1"/>
  <c r="X124" i="6" a="1"/>
  <c r="X229" i="11" a="1"/>
  <c r="U103" i="6" a="1"/>
  <c r="X59" i="6" a="1"/>
  <c r="X71" i="13" a="1"/>
  <c r="U54" i="11" a="1"/>
  <c r="U63" i="5" a="1"/>
  <c r="X47" i="6" a="1"/>
  <c r="U32" i="5" a="1"/>
  <c r="X134" i="13" a="1"/>
  <c r="X195" i="5" a="1"/>
  <c r="U165" i="6" a="1"/>
  <c r="X81" i="13" a="1"/>
  <c r="X168" i="6" a="1"/>
  <c r="U202" i="6" a="1"/>
  <c r="U217" i="6" a="1"/>
  <c r="X150" i="13" a="1"/>
  <c r="X143" i="6" a="1"/>
  <c r="X98" i="5" a="1"/>
  <c r="U63" i="6" a="1"/>
  <c r="U153" i="5" a="1"/>
  <c r="X139" i="13" a="1"/>
  <c r="X227" i="5" a="1"/>
  <c r="X34" i="13" a="1"/>
  <c r="U230" i="11" a="1"/>
  <c r="U151" i="13" a="1"/>
  <c r="U29" i="13" a="1"/>
  <c r="U164" i="11" a="1"/>
  <c r="U41" i="6" a="1"/>
  <c r="U161" i="6" a="1"/>
  <c r="X46" i="13" a="1"/>
  <c r="U97" i="11" a="1"/>
  <c r="X156" i="13" a="1"/>
  <c r="X93" i="6" a="1"/>
  <c r="U211" i="11" a="1"/>
  <c r="X74" i="6" a="1"/>
  <c r="X94" i="11" a="1"/>
  <c r="U197" i="13" a="1"/>
  <c r="X181" i="5" a="1"/>
  <c r="U143" i="5" a="1"/>
  <c r="X192" i="6" a="1"/>
  <c r="U179" i="11" a="1"/>
  <c r="U207" i="13" a="1"/>
  <c r="X71" i="5" a="1"/>
  <c r="X237" i="6" a="1"/>
  <c r="U20" i="6" a="1"/>
  <c r="U184" i="5" a="1"/>
  <c r="U57" i="6" a="1"/>
  <c r="U72" i="11" a="1"/>
  <c r="X163" i="11" a="1"/>
  <c r="X31" i="11" a="1"/>
  <c r="U154" i="13" a="1"/>
  <c r="X100" i="13" a="1"/>
  <c r="X217" i="11" a="1"/>
  <c r="X233" i="5" a="1"/>
  <c r="U208" i="6" a="1"/>
  <c r="X150" i="6" a="1"/>
  <c r="X89" i="13" a="1"/>
  <c r="X15" i="5" a="1"/>
  <c r="U133" i="11" a="1"/>
  <c r="U109" i="13" a="1"/>
  <c r="X56" i="11" a="1"/>
  <c r="U207" i="6" a="1"/>
  <c r="X31" i="13" a="1"/>
  <c r="X43" i="13" a="1"/>
  <c r="X23" i="5" a="1"/>
  <c r="X146" i="6" a="1"/>
  <c r="U17" i="13" a="1"/>
  <c r="X220" i="5" a="1"/>
  <c r="X131" i="13" a="1"/>
  <c r="U30" i="13" a="1"/>
  <c r="X18" i="6" a="1"/>
  <c r="U94" i="6" a="1"/>
  <c r="X73" i="11" a="1"/>
  <c r="X38" i="11" a="1"/>
  <c r="U58" i="13" a="1"/>
  <c r="X137" i="5" a="1"/>
  <c r="U173" i="5" a="1"/>
  <c r="X136" i="6" a="1"/>
  <c r="X207" i="6" a="1"/>
  <c r="X26" i="11" a="1"/>
  <c r="U74" i="5" a="1"/>
  <c r="U166" i="11" a="1"/>
  <c r="U59" i="13" a="1"/>
  <c r="X64" i="13" a="1"/>
  <c r="U64" i="5" a="1"/>
  <c r="U80" i="11" a="1"/>
  <c r="U231" i="13" a="1"/>
  <c r="U167" i="11" a="1"/>
  <c r="U170" i="6" a="1"/>
  <c r="X27" i="5" a="1"/>
  <c r="U115" i="11" a="1"/>
  <c r="U135" i="11" a="1"/>
  <c r="X60" i="6" a="1"/>
  <c r="U154" i="6" a="1"/>
  <c r="U49" i="11" a="1"/>
  <c r="U183" i="11" a="1"/>
  <c r="X130" i="6" a="1"/>
  <c r="U207" i="11" a="1"/>
  <c r="X80" i="5" a="1"/>
  <c r="X213" i="6" a="1"/>
  <c r="U178" i="13" a="1"/>
  <c r="U156" i="5" a="1"/>
  <c r="X102" i="5" a="1"/>
  <c r="U79" i="6" a="1"/>
  <c r="U70" i="11" a="1"/>
  <c r="U140" i="5" a="1"/>
  <c r="U174" i="11" a="1"/>
  <c r="U95" i="6" a="1"/>
  <c r="X147" i="5" a="1"/>
  <c r="X60" i="13" a="1"/>
  <c r="X140" i="11" a="1"/>
  <c r="X83" i="11" a="1"/>
  <c r="U194" i="5" a="1"/>
  <c r="X232" i="11" a="1"/>
  <c r="X88" i="11" a="1"/>
  <c r="X99" i="13" a="1"/>
  <c r="X206" i="13" a="1"/>
  <c r="X54" i="11" a="1"/>
  <c r="X108" i="6" a="1"/>
  <c r="X110" i="13" a="1"/>
  <c r="U164" i="13" a="1"/>
  <c r="U205" i="11" a="1"/>
  <c r="U197" i="5" a="1"/>
  <c r="X38" i="5" a="1"/>
  <c r="U19" i="5" a="1"/>
  <c r="U77" i="6" a="1"/>
  <c r="U103" i="5" a="1"/>
  <c r="X29" i="13" a="1"/>
  <c r="X232" i="6" a="1"/>
  <c r="X126" i="6" a="1"/>
  <c r="X35" i="6" a="1"/>
  <c r="X157" i="11" a="1"/>
  <c r="U197" i="6" a="1"/>
  <c r="X133" i="13" a="1"/>
  <c r="X43" i="5" a="1"/>
  <c r="X113" i="5" a="1"/>
  <c r="X153" i="5" a="1"/>
  <c r="U212" i="5" a="1"/>
  <c r="U147" i="6" a="1"/>
  <c r="X24" i="5" a="1"/>
  <c r="U141" i="11" a="1"/>
  <c r="U84" i="5" a="1"/>
  <c r="X145" i="11" a="1"/>
  <c r="U137" i="13" a="1"/>
  <c r="U141" i="6" a="1"/>
  <c r="X222" i="6" a="1"/>
  <c r="U159" i="13" a="1"/>
  <c r="X75" i="11" a="1"/>
  <c r="X151" i="13" a="1"/>
  <c r="U162" i="13" a="1"/>
  <c r="U102" i="11" a="1"/>
  <c r="X38" i="6" a="1"/>
  <c r="X203" i="6" a="1"/>
  <c r="U14" i="13" a="1"/>
  <c r="X36" i="13" a="1"/>
  <c r="U109" i="11" a="1"/>
  <c r="U93" i="11" a="1"/>
  <c r="X155" i="5" a="1"/>
  <c r="U218" i="13" a="1"/>
  <c r="X185" i="6" a="1"/>
  <c r="X95" i="5" a="1"/>
  <c r="U101" i="6" a="1"/>
  <c r="U96" i="5" a="1"/>
  <c r="X183" i="11" a="1"/>
  <c r="U135" i="5" a="1"/>
  <c r="X54" i="5" a="1"/>
  <c r="U169" i="11" a="1"/>
  <c r="X172" i="5" a="1"/>
  <c r="U26" i="13" a="1"/>
  <c r="X182" i="13" a="1"/>
  <c r="U139" i="13" a="1"/>
  <c r="X78" i="6" a="1"/>
  <c r="X97" i="5" a="1"/>
  <c r="X28" i="13" a="1"/>
  <c r="U17" i="5" a="1"/>
  <c r="X229" i="6" a="1"/>
  <c r="U191" i="11" a="1"/>
  <c r="U103" i="13" a="1"/>
  <c r="X19" i="5" a="1"/>
  <c r="X25" i="13" a="1"/>
  <c r="U35" i="6" a="1"/>
  <c r="U46" i="13" a="1"/>
  <c r="U136" i="11" a="1"/>
  <c r="X194" i="13" a="1"/>
  <c r="X138" i="6" a="1"/>
  <c r="X216" i="11" a="1"/>
  <c r="X114" i="6" a="1"/>
  <c r="X189" i="6" a="1"/>
  <c r="U160" i="5" a="1"/>
  <c r="X188" i="11" a="1"/>
  <c r="U105" i="13" a="1"/>
  <c r="U87" i="5" a="1"/>
  <c r="U149" i="13" a="1"/>
  <c r="X82" i="13" a="1"/>
  <c r="U130" i="6" a="1"/>
  <c r="X225" i="13" a="1"/>
  <c r="U35" i="13" a="1"/>
  <c r="X89" i="11" a="1"/>
  <c r="U75" i="11" a="1"/>
  <c r="X35" i="13" a="1"/>
  <c r="X82" i="11" a="1"/>
  <c r="X227" i="13" a="1"/>
  <c r="U201" i="13" a="1"/>
  <c r="U96" i="11" a="1"/>
  <c r="X65" i="13" a="1"/>
  <c r="X180" i="13" a="1"/>
  <c r="U140" i="11" a="1"/>
  <c r="U209" i="11" a="1"/>
  <c r="U92" i="13" a="1"/>
  <c r="X230" i="5" a="1"/>
  <c r="U194" i="6" a="1"/>
  <c r="X160" i="6" a="1"/>
  <c r="U60" i="13" a="1"/>
  <c r="U157" i="13" a="1"/>
  <c r="X225" i="5" a="1"/>
  <c r="U36" i="5" a="1"/>
  <c r="U83" i="5" a="1"/>
  <c r="X221" i="13" a="1"/>
  <c r="U32" i="11" a="1"/>
  <c r="X209" i="6" a="1"/>
  <c r="U22" i="5" a="1"/>
  <c r="U175" i="6" a="1"/>
  <c r="U157" i="6" a="1"/>
  <c r="X223" i="5" a="1"/>
  <c r="U215" i="6" a="1"/>
  <c r="X145" i="6" a="1"/>
  <c r="X43" i="11" a="1"/>
  <c r="X121" i="11" a="1"/>
  <c r="U32" i="13" a="1"/>
  <c r="U229" i="13" a="1"/>
  <c r="X83" i="13" a="1"/>
  <c r="X226" i="6" a="1"/>
  <c r="U179" i="5" a="1"/>
  <c r="X219" i="13" a="1"/>
  <c r="X90" i="5" a="1"/>
  <c r="X58" i="5" a="1"/>
  <c r="X163" i="6" a="1"/>
  <c r="X110" i="5" a="1"/>
  <c r="U209" i="5" a="1"/>
  <c r="U192" i="11" a="1"/>
  <c r="U105" i="6" a="1"/>
  <c r="U170" i="13" a="1"/>
  <c r="X195" i="11" a="1"/>
  <c r="X21" i="5" a="1"/>
  <c r="X183" i="6" a="1"/>
  <c r="U225" i="13" a="1"/>
  <c r="U210" i="13" a="1"/>
  <c r="X44" i="11" a="1"/>
  <c r="U191" i="13" a="1"/>
  <c r="U234" i="11" a="1"/>
  <c r="U74" i="11" a="1"/>
  <c r="U177" i="11" a="1"/>
  <c r="U139" i="5" a="1"/>
  <c r="X136" i="13" a="1"/>
  <c r="U94" i="5" a="1"/>
  <c r="U131" i="11" a="1"/>
  <c r="X108" i="11" a="1"/>
  <c r="U196" i="6" a="1"/>
  <c r="X153" i="11" a="1"/>
  <c r="X127" i="13" a="1"/>
  <c r="X142" i="5" a="1"/>
  <c r="X198" i="11" a="1"/>
  <c r="U53" i="11" a="1"/>
  <c r="U231" i="6" a="1"/>
  <c r="U113" i="5" a="1"/>
  <c r="X21" i="13" a="1"/>
  <c r="U169" i="5" a="1"/>
  <c r="U101" i="5" a="1"/>
  <c r="X181" i="11" a="1"/>
  <c r="X197" i="6" a="1"/>
  <c r="U188" i="13" a="1"/>
  <c r="X74" i="5" a="1"/>
  <c r="U56" i="5" a="1"/>
  <c r="U115" i="5" a="1"/>
  <c r="X224" i="6" a="1"/>
  <c r="X17" i="6" a="1"/>
  <c r="U16" i="11" a="1"/>
  <c r="X203" i="11" a="1"/>
  <c r="U192" i="13" a="1"/>
  <c r="U23" i="6" a="1"/>
  <c r="X68" i="11" a="1"/>
  <c r="X57" i="13" a="1"/>
  <c r="U127" i="5" a="1"/>
  <c r="U185" i="11" a="1"/>
  <c r="U114" i="6" a="1"/>
  <c r="U233" i="13" a="1"/>
  <c r="X137" i="6" a="1"/>
  <c r="U130" i="5" a="1"/>
  <c r="U51" i="5" a="1"/>
  <c r="U39" i="5" a="1"/>
  <c r="X151" i="6" a="1"/>
  <c r="U175" i="11" a="1"/>
  <c r="U150" i="13" a="1"/>
  <c r="U53" i="13" a="1"/>
  <c r="U126" i="6" a="1"/>
  <c r="U47" i="5" a="1"/>
  <c r="U215" i="11" a="1"/>
  <c r="U211" i="5" a="1"/>
  <c r="X146" i="13" a="1"/>
  <c r="U180" i="5" a="1"/>
  <c r="U207" i="5" a="1"/>
  <c r="U228" i="6" a="1"/>
  <c r="X122" i="6" a="1"/>
  <c r="U225" i="11" a="1"/>
  <c r="U189" i="5" a="1"/>
  <c r="X91" i="13" a="1"/>
  <c r="X171" i="13" a="1"/>
  <c r="X45" i="11" a="1"/>
  <c r="U113" i="13" a="1"/>
  <c r="U72" i="5" a="1"/>
  <c r="U50" i="6" a="1"/>
  <c r="U219" i="5" a="1"/>
  <c r="X147" i="13" a="1"/>
  <c r="X214" i="5" a="1"/>
  <c r="X131" i="5" a="1"/>
  <c r="U145" i="5" a="1"/>
  <c r="U183" i="5" a="1"/>
  <c r="U155" i="13" a="1"/>
  <c r="U106" i="13" a="1"/>
  <c r="X157" i="6" a="1"/>
  <c r="U49" i="13" a="1"/>
  <c r="U119" i="13" a="1"/>
  <c r="X125" i="5" a="1"/>
  <c r="X69" i="11" a="1"/>
  <c r="X185" i="11" a="1"/>
  <c r="U138" i="6" a="1"/>
  <c r="U159" i="5" a="1"/>
  <c r="X173" i="6" a="1"/>
  <c r="U221" i="13" a="1"/>
  <c r="U57" i="11" a="1"/>
  <c r="U138" i="5" a="1"/>
  <c r="U125" i="6" a="1"/>
  <c r="U215" i="13" a="1"/>
  <c r="U209" i="6" a="1"/>
  <c r="U185" i="5" a="1"/>
  <c r="U29" i="6" a="1"/>
  <c r="U200" i="5" a="1"/>
  <c r="U163" i="5" a="1"/>
  <c r="X230" i="11" a="1"/>
  <c r="U26" i="6" a="1"/>
  <c r="U43" i="6" a="1"/>
  <c r="X146" i="5" a="1"/>
  <c r="X132" i="6" a="1"/>
  <c r="U224" i="11" a="1"/>
  <c r="U67" i="13" a="1"/>
  <c r="X20" i="11" a="1"/>
  <c r="X97" i="13" a="1"/>
  <c r="X227" i="6" a="1"/>
  <c r="X129" i="6" a="1"/>
  <c r="U162" i="11" a="1"/>
  <c r="X27" i="13" a="1"/>
  <c r="U98" i="6" a="1"/>
  <c r="X84" i="13" a="1"/>
  <c r="U102" i="6" a="1"/>
  <c r="U80" i="6" a="1"/>
  <c r="U55" i="11" a="1"/>
  <c r="U33" i="5" a="1"/>
  <c r="U131" i="13" a="1"/>
  <c r="X45" i="13" a="1"/>
  <c r="U93" i="5" a="1"/>
  <c r="U61" i="5" a="1"/>
  <c r="U198" i="5" a="1"/>
  <c r="X84" i="6" a="1"/>
  <c r="X42" i="6" a="1"/>
  <c r="U48" i="5" a="1"/>
  <c r="U172" i="11" a="1"/>
  <c r="X93" i="13" a="1"/>
  <c r="U120" i="6" a="1"/>
  <c r="U20" i="13" a="1"/>
  <c r="U80" i="5" a="1"/>
  <c r="X183" i="13" a="1"/>
  <c r="U186" i="13" a="1"/>
  <c r="U227" i="5" a="1"/>
  <c r="X130" i="13" a="1"/>
  <c r="U30" i="6" a="1"/>
  <c r="X62" i="6" a="1"/>
  <c r="X33" i="13" a="1"/>
  <c r="X77" i="6" a="1"/>
  <c r="U195" i="6" a="1"/>
  <c r="U37" i="6" a="1"/>
  <c r="U118" i="11" a="1"/>
  <c r="U123" i="5" a="1"/>
  <c r="U71" i="11" a="1"/>
  <c r="X184" i="11" a="1"/>
  <c r="X39" i="13" a="1"/>
  <c r="X237" i="11" a="1"/>
  <c r="X210" i="13" a="1"/>
  <c r="X152" i="13" a="1"/>
  <c r="U180" i="11" a="1"/>
  <c r="U200" i="6" a="1"/>
  <c r="X95" i="11" a="1"/>
  <c r="X104" i="13" a="1"/>
  <c r="X106" i="5" a="1"/>
  <c r="X130" i="11" a="1"/>
  <c r="U176" i="6" a="1"/>
  <c r="U87" i="13" a="1"/>
  <c r="U114" i="13" a="1"/>
  <c r="X94" i="5" a="1"/>
  <c r="U145" i="11" a="1"/>
  <c r="X193" i="5" a="1"/>
  <c r="U56" i="6" a="1"/>
  <c r="U189" i="6" a="1"/>
  <c r="X72" i="11" a="1"/>
  <c r="U74" i="6" a="1"/>
  <c r="X56" i="6" a="1"/>
  <c r="X184" i="6" a="1"/>
  <c r="X193" i="13" a="1"/>
  <c r="U163" i="13" a="1"/>
  <c r="U225" i="6" a="1"/>
  <c r="U79" i="11" a="1"/>
  <c r="X18" i="13" a="1"/>
  <c r="X204" i="13" a="1"/>
  <c r="U199" i="6" a="1"/>
  <c r="X176" i="11" a="1"/>
  <c r="X126" i="5" a="1"/>
  <c r="X191" i="13" a="1"/>
  <c r="X222" i="5" a="1"/>
  <c r="X222" i="5" l="1"/>
  <c r="X191" i="13"/>
  <c r="X126" i="5"/>
  <c r="X176" i="11"/>
  <c r="U199" i="6"/>
  <c r="X204" i="13"/>
  <c r="X18" i="13"/>
  <c r="U79" i="11"/>
  <c r="U225" i="6"/>
  <c r="U163" i="13"/>
  <c r="X193" i="13"/>
  <c r="X184" i="6"/>
  <c r="X56" i="6"/>
  <c r="U74" i="6"/>
  <c r="X72" i="11"/>
  <c r="U189" i="6"/>
  <c r="U56" i="6"/>
  <c r="X193" i="5"/>
  <c r="U145" i="11"/>
  <c r="X94" i="5"/>
  <c r="U114" i="13"/>
  <c r="U87" i="13"/>
  <c r="U176" i="6"/>
  <c r="X130" i="11"/>
  <c r="X106" i="5"/>
  <c r="X104" i="13"/>
  <c r="X95" i="11"/>
  <c r="U200" i="6"/>
  <c r="U180" i="11"/>
  <c r="X152" i="13"/>
  <c r="X210" i="13"/>
  <c r="X237" i="11"/>
  <c r="X39" i="13"/>
  <c r="X184" i="11"/>
  <c r="U71" i="11"/>
  <c r="U123" i="5"/>
  <c r="U118" i="11"/>
  <c r="U37" i="6"/>
  <c r="U195" i="6"/>
  <c r="X77" i="6"/>
  <c r="X33" i="13"/>
  <c r="X62" i="6"/>
  <c r="U30" i="6"/>
  <c r="X130" i="13"/>
  <c r="U227" i="5"/>
  <c r="U186" i="13"/>
  <c r="X183" i="13"/>
  <c r="U80" i="5"/>
  <c r="U20" i="13"/>
  <c r="U120" i="6"/>
  <c r="X93" i="13"/>
  <c r="U172" i="11"/>
  <c r="U48" i="5"/>
  <c r="X42" i="6"/>
  <c r="X84" i="6"/>
  <c r="U198" i="5"/>
  <c r="U61" i="5"/>
  <c r="U93" i="5"/>
  <c r="X45" i="13"/>
  <c r="U131" i="13"/>
  <c r="U33" i="5"/>
  <c r="U55" i="11"/>
  <c r="U80" i="6"/>
  <c r="U102" i="6"/>
  <c r="X84" i="13"/>
  <c r="U98" i="6"/>
  <c r="X27" i="13"/>
  <c r="U162" i="11"/>
  <c r="X129" i="6"/>
  <c r="X227" i="6"/>
  <c r="X97" i="13"/>
  <c r="X20" i="11"/>
  <c r="U67" i="13"/>
  <c r="U224" i="11"/>
  <c r="X132" i="6"/>
  <c r="X146" i="5"/>
  <c r="U43" i="6"/>
  <c r="U26" i="6"/>
  <c r="X230" i="11"/>
  <c r="U163" i="5"/>
  <c r="U200" i="5"/>
  <c r="U29" i="6"/>
  <c r="U185" i="5"/>
  <c r="U209" i="6"/>
  <c r="U215" i="13"/>
  <c r="U125" i="6"/>
  <c r="U138" i="5"/>
  <c r="U57" i="11"/>
  <c r="U221" i="13"/>
  <c r="X173" i="6"/>
  <c r="U159" i="5"/>
  <c r="U138" i="6"/>
  <c r="X185" i="11"/>
  <c r="X69" i="11"/>
  <c r="X125" i="5"/>
  <c r="U119" i="13"/>
  <c r="U49" i="13"/>
  <c r="X157" i="6"/>
  <c r="U106" i="13"/>
  <c r="U155" i="13"/>
  <c r="U183" i="5"/>
  <c r="U145" i="5"/>
  <c r="X131" i="5"/>
  <c r="X214" i="5"/>
  <c r="X147" i="13"/>
  <c r="U219" i="5"/>
  <c r="U50" i="6"/>
  <c r="U72" i="5"/>
  <c r="U113" i="13"/>
  <c r="X45" i="11"/>
  <c r="X171" i="13"/>
  <c r="X91" i="13"/>
  <c r="U189" i="5"/>
  <c r="U225" i="11"/>
  <c r="X122" i="6"/>
  <c r="U228" i="6"/>
  <c r="U207" i="5"/>
  <c r="U180" i="5"/>
  <c r="X146" i="13"/>
  <c r="U211" i="5"/>
  <c r="U215" i="11"/>
  <c r="U47" i="5"/>
  <c r="U126" i="6"/>
  <c r="U53" i="13"/>
  <c r="U150" i="13"/>
  <c r="U175" i="11"/>
  <c r="X151" i="6"/>
  <c r="U39" i="5"/>
  <c r="U51" i="5"/>
  <c r="U130" i="5"/>
  <c r="X137" i="6"/>
  <c r="U233" i="13"/>
  <c r="U114" i="6"/>
  <c r="U185" i="11"/>
  <c r="U127" i="5"/>
  <c r="X57" i="13"/>
  <c r="X68" i="11"/>
  <c r="U23" i="6"/>
  <c r="U192" i="13"/>
  <c r="X203" i="11"/>
  <c r="U16" i="11"/>
  <c r="X17" i="6"/>
  <c r="X224" i="6"/>
  <c r="U115" i="5"/>
  <c r="U56" i="5"/>
  <c r="X74" i="5"/>
  <c r="U188" i="13"/>
  <c r="X197" i="6"/>
  <c r="X181" i="11"/>
  <c r="U101" i="5"/>
  <c r="U169" i="5"/>
  <c r="X21" i="13"/>
  <c r="U113" i="5"/>
  <c r="U231" i="6"/>
  <c r="U53" i="11"/>
  <c r="X198" i="11"/>
  <c r="X142" i="5"/>
  <c r="X127" i="13"/>
  <c r="X153" i="11"/>
  <c r="U196" i="6"/>
  <c r="X108" i="11"/>
  <c r="U131" i="11"/>
  <c r="U94" i="5"/>
  <c r="X136" i="13"/>
  <c r="U139" i="5"/>
  <c r="U177" i="11"/>
  <c r="U74" i="11"/>
  <c r="U234" i="11"/>
  <c r="U191" i="13"/>
  <c r="X44" i="11"/>
  <c r="U210" i="13"/>
  <c r="U225" i="13"/>
  <c r="X183" i="6"/>
  <c r="X21" i="5"/>
  <c r="X195" i="11"/>
  <c r="U170" i="13"/>
  <c r="U105" i="6"/>
  <c r="U192" i="11"/>
  <c r="U209" i="5"/>
  <c r="X110" i="5"/>
  <c r="X163" i="6"/>
  <c r="X58" i="5"/>
  <c r="X90" i="5"/>
  <c r="X219" i="13"/>
  <c r="U179" i="5"/>
  <c r="X226" i="6"/>
  <c r="X83" i="13"/>
  <c r="U229" i="13"/>
  <c r="U32" i="13"/>
  <c r="X121" i="11"/>
  <c r="X43" i="11"/>
  <c r="X145" i="6"/>
  <c r="U215" i="6"/>
  <c r="X223" i="5"/>
  <c r="U157" i="6"/>
  <c r="U175" i="6"/>
  <c r="U22" i="5"/>
  <c r="X209" i="6"/>
  <c r="U32" i="11"/>
  <c r="X221" i="13"/>
  <c r="U83" i="5"/>
  <c r="U36" i="5"/>
  <c r="X225" i="5"/>
  <c r="U157" i="13"/>
  <c r="U60" i="13"/>
  <c r="X160" i="6"/>
  <c r="U194" i="6"/>
  <c r="X230" i="5"/>
  <c r="U92" i="13"/>
  <c r="U209" i="11"/>
  <c r="U140" i="11"/>
  <c r="X180" i="13"/>
  <c r="X65" i="13"/>
  <c r="U96" i="11"/>
  <c r="U201" i="13"/>
  <c r="X227" i="13"/>
  <c r="X82" i="11"/>
  <c r="X35" i="13"/>
  <c r="U75" i="11"/>
  <c r="X89" i="11"/>
  <c r="U35" i="13"/>
  <c r="X225" i="13"/>
  <c r="U130" i="6"/>
  <c r="X82" i="13"/>
  <c r="U149" i="13"/>
  <c r="U87" i="5"/>
  <c r="U105" i="13"/>
  <c r="X188" i="11"/>
  <c r="U160" i="5"/>
  <c r="X189" i="6"/>
  <c r="X114" i="6"/>
  <c r="X216" i="11"/>
  <c r="X138" i="6"/>
  <c r="X194" i="13"/>
  <c r="U136" i="11"/>
  <c r="U46" i="13"/>
  <c r="U35" i="6"/>
  <c r="X25" i="13"/>
  <c r="X19" i="5"/>
  <c r="U103" i="13"/>
  <c r="U191" i="11"/>
  <c r="X229" i="6"/>
  <c r="U17" i="5"/>
  <c r="X28" i="13"/>
  <c r="X97" i="5"/>
  <c r="X78" i="6"/>
  <c r="U139" i="13"/>
  <c r="X182" i="13"/>
  <c r="U26" i="13"/>
  <c r="X172" i="5"/>
  <c r="U169" i="11"/>
  <c r="X54" i="5"/>
  <c r="U135" i="5"/>
  <c r="X183" i="11"/>
  <c r="U96" i="5"/>
  <c r="U101" i="6"/>
  <c r="X95" i="5"/>
  <c r="X185" i="6"/>
  <c r="U218" i="13"/>
  <c r="X155" i="5"/>
  <c r="U93" i="11"/>
  <c r="U109" i="11"/>
  <c r="X36" i="13"/>
  <c r="U14" i="13"/>
  <c r="X203" i="6"/>
  <c r="X38" i="6"/>
  <c r="U102" i="11"/>
  <c r="U162" i="13"/>
  <c r="X151" i="13"/>
  <c r="X75" i="11"/>
  <c r="U159" i="13"/>
  <c r="X222" i="6"/>
  <c r="U141" i="6"/>
  <c r="U137" i="13"/>
  <c r="X145" i="11"/>
  <c r="U84" i="5"/>
  <c r="U141" i="11"/>
  <c r="X24" i="5"/>
  <c r="U147" i="6"/>
  <c r="U212" i="5"/>
  <c r="X153" i="5"/>
  <c r="X113" i="5"/>
  <c r="X43" i="5"/>
  <c r="X133" i="13"/>
  <c r="U197" i="6"/>
  <c r="X157" i="11"/>
  <c r="X35" i="6"/>
  <c r="X126" i="6"/>
  <c r="X232" i="6"/>
  <c r="X29" i="13"/>
  <c r="U103" i="5"/>
  <c r="U77" i="6"/>
  <c r="U19" i="5"/>
  <c r="X38" i="5"/>
  <c r="U197" i="5"/>
  <c r="U205" i="11"/>
  <c r="U164" i="13"/>
  <c r="X110" i="13"/>
  <c r="X108" i="6"/>
  <c r="X54" i="11"/>
  <c r="X206" i="13"/>
  <c r="X99" i="13"/>
  <c r="X88" i="11"/>
  <c r="X232" i="11"/>
  <c r="U194" i="5"/>
  <c r="X83" i="11"/>
  <c r="X140" i="11"/>
  <c r="X60" i="13"/>
  <c r="X147" i="5"/>
  <c r="U95" i="6"/>
  <c r="U174" i="11"/>
  <c r="U140" i="5"/>
  <c r="U70" i="11"/>
  <c r="U79" i="6"/>
  <c r="X102" i="5"/>
  <c r="U156" i="5"/>
  <c r="U178" i="13"/>
  <c r="X213" i="6"/>
  <c r="X80" i="5"/>
  <c r="U207" i="11"/>
  <c r="X130" i="6"/>
  <c r="U183" i="11"/>
  <c r="U49" i="11"/>
  <c r="U154" i="6"/>
  <c r="X60" i="6"/>
  <c r="U135" i="11"/>
  <c r="U115" i="11"/>
  <c r="X27" i="5"/>
  <c r="U170" i="6"/>
  <c r="U167" i="11"/>
  <c r="U231" i="13"/>
  <c r="U80" i="11"/>
  <c r="U64" i="5"/>
  <c r="X64" i="13"/>
  <c r="U59" i="13"/>
  <c r="U166" i="11"/>
  <c r="U74" i="5"/>
  <c r="X26" i="11"/>
  <c r="X207" i="6"/>
  <c r="X136" i="6"/>
  <c r="U173" i="5"/>
  <c r="X137" i="5"/>
  <c r="U58" i="13"/>
  <c r="X38" i="11"/>
  <c r="X73" i="11"/>
  <c r="U94" i="6"/>
  <c r="X18" i="6"/>
  <c r="U30" i="13"/>
  <c r="X131" i="13"/>
  <c r="X220" i="5"/>
  <c r="U17" i="13"/>
  <c r="X146" i="6"/>
  <c r="X23" i="5"/>
  <c r="X43" i="13"/>
  <c r="X31" i="13"/>
  <c r="U207" i="6"/>
  <c r="X56" i="11"/>
  <c r="U109" i="13"/>
  <c r="U133" i="11"/>
  <c r="X15" i="5"/>
  <c r="X89" i="13"/>
  <c r="X150" i="6"/>
  <c r="U208" i="6"/>
  <c r="X233" i="5"/>
  <c r="X217" i="11"/>
  <c r="X100" i="13"/>
  <c r="U154" i="13"/>
  <c r="X31" i="11"/>
  <c r="X163" i="11"/>
  <c r="U72" i="11"/>
  <c r="U57" i="6"/>
  <c r="U184" i="5"/>
  <c r="U20" i="6"/>
  <c r="X237" i="6"/>
  <c r="X71" i="5"/>
  <c r="U207" i="13"/>
  <c r="U179" i="11"/>
  <c r="X192" i="6"/>
  <c r="U143" i="5"/>
  <c r="X181" i="5"/>
  <c r="U197" i="13"/>
  <c r="X94" i="11"/>
  <c r="X74" i="6"/>
  <c r="U211" i="11"/>
  <c r="X93" i="6"/>
  <c r="X156" i="13"/>
  <c r="U97" i="11"/>
  <c r="X46" i="13"/>
  <c r="U161" i="6"/>
  <c r="U41" i="6"/>
  <c r="U164" i="11"/>
  <c r="U29" i="13"/>
  <c r="U151" i="13"/>
  <c r="U230" i="11"/>
  <c r="X34" i="13"/>
  <c r="X227" i="5"/>
  <c r="X139" i="13"/>
  <c r="U153" i="5"/>
  <c r="U63" i="6"/>
  <c r="X98" i="5"/>
  <c r="X143" i="6"/>
  <c r="X150" i="13"/>
  <c r="U217" i="6"/>
  <c r="U202" i="6"/>
  <c r="X168" i="6"/>
  <c r="X81" i="13"/>
  <c r="U165" i="6"/>
  <c r="X195" i="5"/>
  <c r="X134" i="13"/>
  <c r="U32" i="5"/>
  <c r="X47" i="6"/>
  <c r="U63" i="5"/>
  <c r="U54" i="11"/>
  <c r="X71" i="13"/>
  <c r="X59" i="6"/>
  <c r="U103" i="6"/>
  <c r="X229" i="11"/>
  <c r="X124" i="6"/>
  <c r="X195" i="13"/>
  <c r="U154" i="11"/>
  <c r="U152" i="6"/>
  <c r="X73" i="13"/>
  <c r="U151" i="5"/>
  <c r="X178" i="11"/>
  <c r="U129" i="11"/>
  <c r="U112" i="6"/>
  <c r="U65" i="5"/>
  <c r="U104" i="11"/>
  <c r="X235" i="6"/>
  <c r="U76" i="13"/>
  <c r="X156" i="6"/>
  <c r="K17" i="13"/>
  <c r="A21" i="13" s="1"/>
  <c r="X174" i="5"/>
  <c r="U70" i="5"/>
  <c r="X17" i="5"/>
  <c r="X90" i="13"/>
  <c r="K15" i="5"/>
  <c r="A18" i="5" s="1"/>
  <c r="U84" i="6"/>
  <c r="U222" i="5"/>
  <c r="X222" i="13"/>
  <c r="U81" i="6"/>
  <c r="X25" i="6"/>
  <c r="X47" i="13"/>
  <c r="U30" i="11"/>
  <c r="U46" i="11"/>
  <c r="U52" i="5"/>
  <c r="U123" i="6"/>
  <c r="X60" i="5"/>
  <c r="U34" i="13"/>
  <c r="U235" i="11"/>
  <c r="X178" i="6"/>
  <c r="X141" i="5"/>
  <c r="U154" i="5"/>
  <c r="X185" i="5"/>
  <c r="X165" i="13"/>
  <c r="X151" i="11"/>
  <c r="X56" i="5"/>
  <c r="U108" i="5"/>
  <c r="X172" i="13"/>
  <c r="U158" i="5"/>
  <c r="U35" i="11"/>
  <c r="X48" i="6"/>
  <c r="X115" i="6"/>
  <c r="U130" i="13"/>
  <c r="X127" i="11"/>
  <c r="X145" i="13"/>
  <c r="U146" i="13"/>
  <c r="X114" i="11"/>
  <c r="X36" i="11"/>
  <c r="U76" i="11"/>
  <c r="U107" i="13"/>
  <c r="X88" i="5"/>
  <c r="X238" i="11"/>
  <c r="X120" i="5"/>
  <c r="X51" i="6"/>
  <c r="U44" i="6"/>
  <c r="X55" i="13"/>
  <c r="X192" i="13"/>
  <c r="X69" i="5"/>
  <c r="U179" i="6"/>
  <c r="U167" i="6"/>
  <c r="U134" i="11"/>
  <c r="X228" i="5"/>
  <c r="U214" i="5"/>
  <c r="U171" i="11"/>
  <c r="U121" i="13"/>
  <c r="U45" i="13"/>
  <c r="X217" i="6"/>
  <c r="X158" i="13"/>
  <c r="X117" i="5"/>
  <c r="U35" i="5"/>
  <c r="X91" i="5"/>
  <c r="U114" i="5"/>
  <c r="U153" i="6"/>
  <c r="U227" i="13"/>
  <c r="X55" i="11"/>
  <c r="X24" i="6"/>
  <c r="U53" i="5"/>
  <c r="U107" i="5"/>
  <c r="U51" i="11"/>
  <c r="X140" i="5"/>
  <c r="X73" i="6"/>
  <c r="U119" i="6"/>
  <c r="X158" i="11"/>
  <c r="X179" i="13"/>
  <c r="X150" i="5"/>
  <c r="X169" i="11"/>
  <c r="U72" i="13"/>
  <c r="U89" i="6"/>
  <c r="X225" i="6"/>
  <c r="X221" i="11"/>
  <c r="U69" i="13"/>
  <c r="U43" i="11"/>
  <c r="U83" i="6"/>
  <c r="U123" i="11"/>
  <c r="U161" i="5"/>
  <c r="X81" i="11"/>
  <c r="U32" i="6"/>
  <c r="X196" i="6"/>
  <c r="X108" i="5"/>
  <c r="U110" i="11"/>
  <c r="X157" i="5"/>
  <c r="X219" i="6"/>
  <c r="U24" i="11"/>
  <c r="U99" i="13"/>
  <c r="U156" i="13"/>
  <c r="X23" i="6"/>
  <c r="X106" i="6"/>
  <c r="X108" i="13"/>
  <c r="X231" i="6"/>
  <c r="X231" i="11"/>
  <c r="X176" i="5"/>
  <c r="U110" i="5"/>
  <c r="X212" i="6"/>
  <c r="X114" i="5"/>
  <c r="U193" i="11"/>
  <c r="X148" i="11"/>
  <c r="X135" i="6"/>
  <c r="U52" i="6"/>
  <c r="U219" i="11"/>
  <c r="U92" i="5"/>
  <c r="X60" i="11"/>
  <c r="U190" i="6"/>
  <c r="U82" i="11"/>
  <c r="U187" i="5"/>
  <c r="X95" i="6"/>
  <c r="U152" i="5"/>
  <c r="X101" i="6"/>
  <c r="U42" i="13"/>
  <c r="U203" i="6"/>
  <c r="X224" i="5"/>
  <c r="X170" i="6"/>
  <c r="U21" i="6"/>
  <c r="U111" i="11"/>
  <c r="U188" i="11"/>
  <c r="U217" i="11"/>
  <c r="U66" i="11"/>
  <c r="U229" i="5"/>
  <c r="U228" i="5"/>
  <c r="U233" i="5"/>
  <c r="X201" i="6"/>
  <c r="X209" i="11"/>
  <c r="U46" i="6"/>
  <c r="X79" i="13"/>
  <c r="U85" i="11"/>
  <c r="U38" i="13"/>
  <c r="U202" i="5"/>
  <c r="U144" i="13"/>
  <c r="U139" i="11"/>
  <c r="U85" i="13"/>
  <c r="U148" i="5"/>
  <c r="U221" i="5"/>
  <c r="U212" i="11"/>
  <c r="U220" i="13"/>
  <c r="X211" i="13"/>
  <c r="U223" i="11"/>
  <c r="X220" i="13"/>
  <c r="U89" i="5"/>
  <c r="U103" i="11"/>
  <c r="X133" i="11"/>
  <c r="X48" i="5"/>
  <c r="X177" i="5"/>
  <c r="X172" i="11"/>
  <c r="X199" i="6"/>
  <c r="X164" i="13"/>
  <c r="U181" i="11"/>
  <c r="U28" i="11"/>
  <c r="X59" i="13"/>
  <c r="U117" i="6"/>
  <c r="X142" i="6"/>
  <c r="U128" i="5"/>
  <c r="U229" i="11"/>
  <c r="U129" i="6"/>
  <c r="X82" i="5"/>
  <c r="X96" i="13"/>
  <c r="U212" i="6"/>
  <c r="U131" i="6"/>
  <c r="U28" i="5"/>
  <c r="U196" i="11"/>
  <c r="X162" i="6"/>
  <c r="X56" i="13"/>
  <c r="X65" i="11"/>
  <c r="X41" i="13"/>
  <c r="X163" i="5"/>
  <c r="X104" i="11"/>
  <c r="X57" i="5"/>
  <c r="X189" i="11"/>
  <c r="X155" i="13"/>
  <c r="X117" i="6"/>
  <c r="U125" i="11"/>
  <c r="U220" i="5"/>
  <c r="X115" i="11"/>
  <c r="U81" i="11"/>
  <c r="X46" i="5"/>
  <c r="U26" i="5"/>
  <c r="X187" i="11"/>
  <c r="U173" i="6"/>
  <c r="X139" i="11"/>
  <c r="X99" i="11"/>
  <c r="U141" i="5"/>
  <c r="X51" i="11"/>
  <c r="U166" i="6"/>
  <c r="X102" i="6"/>
  <c r="U58" i="6"/>
  <c r="X192" i="5"/>
  <c r="U223" i="5"/>
  <c r="X165" i="5"/>
  <c r="U104" i="6"/>
  <c r="X196" i="11"/>
  <c r="X76" i="5"/>
  <c r="U20" i="11"/>
  <c r="U214" i="11"/>
  <c r="X72" i="5"/>
  <c r="X234" i="11"/>
  <c r="X33" i="5"/>
  <c r="U38" i="11"/>
  <c r="X134" i="11"/>
  <c r="X122" i="11"/>
  <c r="U224" i="5"/>
  <c r="U183" i="13"/>
  <c r="X218" i="6"/>
  <c r="U65" i="6"/>
  <c r="X80" i="11"/>
  <c r="X211" i="5"/>
  <c r="U97" i="13"/>
  <c r="U133" i="5"/>
  <c r="U210" i="6"/>
  <c r="U175" i="13"/>
  <c r="X121" i="6"/>
  <c r="X197" i="5"/>
  <c r="U193" i="6"/>
  <c r="X182" i="5"/>
  <c r="U119" i="11"/>
  <c r="A20" i="11"/>
  <c r="X87" i="6"/>
  <c r="X161" i="11"/>
  <c r="X184" i="13"/>
  <c r="X54" i="6"/>
  <c r="X221" i="5"/>
  <c r="U91" i="13"/>
  <c r="X46" i="11"/>
  <c r="X18" i="11"/>
  <c r="X39" i="11"/>
  <c r="X103" i="5"/>
  <c r="X67" i="6"/>
  <c r="X47" i="11"/>
  <c r="X133" i="5"/>
  <c r="X220" i="11"/>
  <c r="X188" i="6"/>
  <c r="X40" i="11"/>
  <c r="X131" i="11"/>
  <c r="X228" i="13"/>
  <c r="X99" i="6"/>
  <c r="X173" i="11"/>
  <c r="X168" i="11"/>
  <c r="X39" i="6"/>
  <c r="X44" i="6"/>
  <c r="U20" i="5"/>
  <c r="U61" i="6"/>
  <c r="X175" i="5"/>
  <c r="U195" i="5"/>
  <c r="X167" i="13"/>
  <c r="U232" i="13"/>
  <c r="U21" i="5"/>
  <c r="X86" i="6"/>
  <c r="X122" i="13"/>
  <c r="U192" i="6"/>
  <c r="X144" i="13"/>
  <c r="U158" i="13"/>
  <c r="U216" i="5"/>
  <c r="U201" i="5"/>
  <c r="X70" i="6"/>
  <c r="U144" i="5"/>
  <c r="U121" i="5"/>
  <c r="X42" i="11"/>
  <c r="X106" i="13"/>
  <c r="X29" i="11"/>
  <c r="X16" i="11"/>
  <c r="U95" i="5"/>
  <c r="X186" i="11"/>
  <c r="U40" i="11"/>
  <c r="U15" i="5"/>
  <c r="X176" i="13"/>
  <c r="X164" i="11"/>
  <c r="U107" i="11"/>
  <c r="U47" i="11"/>
  <c r="X107" i="6"/>
  <c r="X128" i="11"/>
  <c r="U148" i="11"/>
  <c r="U91" i="5"/>
  <c r="X51" i="13"/>
  <c r="X215" i="11"/>
  <c r="X51" i="5"/>
  <c r="U54" i="5"/>
  <c r="U201" i="11"/>
  <c r="U30" i="5"/>
  <c r="X75" i="13"/>
  <c r="U142" i="5"/>
  <c r="U187" i="11"/>
  <c r="X206" i="6"/>
  <c r="X120" i="6"/>
  <c r="X78" i="5"/>
  <c r="X166" i="5"/>
  <c r="U111" i="5"/>
  <c r="U232" i="11"/>
  <c r="U148" i="13"/>
  <c r="X37" i="13"/>
  <c r="X225" i="11"/>
  <c r="U42" i="6"/>
  <c r="U140" i="13"/>
  <c r="U191" i="5"/>
  <c r="X123" i="5"/>
  <c r="X103" i="13"/>
  <c r="U27" i="13"/>
  <c r="X40" i="6"/>
  <c r="U157" i="5"/>
  <c r="U42" i="5"/>
  <c r="X71" i="11"/>
  <c r="X36" i="6"/>
  <c r="X210" i="5"/>
  <c r="U213" i="13"/>
  <c r="X118" i="5"/>
  <c r="U47" i="13"/>
  <c r="U53" i="6"/>
  <c r="X212" i="11"/>
  <c r="X76" i="13"/>
  <c r="X32" i="11"/>
  <c r="U227" i="6"/>
  <c r="X169" i="6"/>
  <c r="X111" i="6"/>
  <c r="U131" i="5"/>
  <c r="U132" i="5"/>
  <c r="U165" i="13"/>
  <c r="X105" i="6"/>
  <c r="U52" i="11"/>
  <c r="X223" i="11"/>
  <c r="X131" i="6"/>
  <c r="X23" i="13"/>
  <c r="U188" i="5"/>
  <c r="X144" i="5"/>
  <c r="U161" i="11"/>
  <c r="X229" i="5"/>
  <c r="U105" i="5"/>
  <c r="X54" i="13"/>
  <c r="U108" i="6"/>
  <c r="U210" i="11"/>
  <c r="U98" i="5"/>
  <c r="X52" i="6"/>
  <c r="U37" i="11"/>
  <c r="U42" i="11"/>
  <c r="X126" i="13"/>
  <c r="U228" i="11"/>
  <c r="U232" i="5"/>
  <c r="U223" i="6"/>
  <c r="U216" i="13"/>
  <c r="U118" i="6"/>
  <c r="X70" i="13"/>
  <c r="X148" i="6"/>
  <c r="U102" i="13"/>
  <c r="U162" i="5"/>
  <c r="X202" i="11"/>
  <c r="X16" i="5"/>
  <c r="X132" i="5"/>
  <c r="U112" i="13"/>
  <c r="X37" i="5"/>
  <c r="X40" i="5"/>
  <c r="U124" i="13"/>
  <c r="U86" i="6"/>
  <c r="U205" i="6"/>
  <c r="X159" i="13"/>
  <c r="U168" i="5"/>
  <c r="X58" i="11"/>
  <c r="X98" i="13"/>
  <c r="X103" i="6"/>
  <c r="X67" i="13"/>
  <c r="U163" i="11"/>
  <c r="X76" i="11"/>
  <c r="U77" i="5"/>
  <c r="U145" i="6"/>
  <c r="U17" i="6"/>
  <c r="X237" i="5"/>
  <c r="U127" i="6"/>
  <c r="X187" i="5"/>
  <c r="X193" i="11"/>
  <c r="U78" i="13"/>
  <c r="X71" i="6"/>
  <c r="X116" i="13"/>
  <c r="U15" i="13"/>
  <c r="X210" i="6"/>
  <c r="U90" i="11"/>
  <c r="X233" i="11"/>
  <c r="U44" i="5"/>
  <c r="U22" i="6"/>
  <c r="U122" i="13"/>
  <c r="X89" i="5"/>
  <c r="U34" i="6"/>
  <c r="U124" i="6"/>
  <c r="X112" i="11"/>
  <c r="X94" i="6"/>
  <c r="U57" i="5"/>
  <c r="U57" i="13"/>
  <c r="U216" i="6"/>
  <c r="X182" i="6"/>
  <c r="U86" i="11"/>
  <c r="X187" i="13"/>
  <c r="X70" i="11"/>
  <c r="X63" i="13"/>
  <c r="U27" i="11"/>
  <c r="X32" i="13"/>
  <c r="U85" i="5"/>
  <c r="X20" i="5"/>
  <c r="U24" i="5"/>
  <c r="X89" i="6"/>
  <c r="U149" i="11"/>
  <c r="X24" i="11"/>
  <c r="X53" i="11"/>
  <c r="U222" i="6"/>
  <c r="U29" i="5"/>
  <c r="U234" i="13"/>
  <c r="X132" i="11"/>
  <c r="U70" i="6"/>
  <c r="U203" i="11"/>
  <c r="X50" i="6"/>
  <c r="X167" i="11"/>
  <c r="X148" i="13"/>
  <c r="X128" i="13"/>
  <c r="X236" i="13"/>
  <c r="U153" i="11"/>
  <c r="U82" i="5"/>
  <c r="U228" i="13"/>
  <c r="U31" i="13"/>
  <c r="X55" i="6"/>
  <c r="X75" i="5"/>
  <c r="U204" i="11"/>
  <c r="X202" i="6"/>
  <c r="U185" i="13"/>
  <c r="X221" i="6"/>
  <c r="U143" i="11"/>
  <c r="U213" i="5"/>
  <c r="U16" i="13"/>
  <c r="U218" i="11"/>
  <c r="X46" i="6"/>
  <c r="X179" i="11"/>
  <c r="X219" i="11"/>
  <c r="U82" i="6"/>
  <c r="U19" i="11"/>
  <c r="U31" i="11"/>
  <c r="U65" i="11"/>
  <c r="U136" i="5"/>
  <c r="U202" i="11"/>
  <c r="X136" i="11"/>
  <c r="U64" i="11"/>
  <c r="X129" i="13"/>
  <c r="X86" i="5"/>
  <c r="U84" i="11"/>
  <c r="U120" i="5"/>
  <c r="U201" i="6"/>
  <c r="X128" i="6"/>
  <c r="X213" i="11"/>
  <c r="U68" i="5"/>
  <c r="U36" i="6"/>
  <c r="X208" i="11"/>
  <c r="U22" i="13"/>
  <c r="U194" i="11"/>
  <c r="X234" i="6"/>
  <c r="U184" i="6"/>
  <c r="U193" i="13"/>
  <c r="X57" i="11"/>
  <c r="X87" i="11"/>
  <c r="U117" i="13"/>
  <c r="X147" i="6"/>
  <c r="U40" i="13"/>
  <c r="X87" i="5"/>
  <c r="X74" i="11"/>
  <c r="U110" i="6"/>
  <c r="X92" i="5"/>
  <c r="X171" i="5"/>
  <c r="X119" i="13"/>
  <c r="U62" i="5"/>
  <c r="X37" i="11"/>
  <c r="X24" i="13"/>
  <c r="U49" i="6"/>
  <c r="X96" i="5"/>
  <c r="U88" i="6"/>
  <c r="U178" i="5"/>
  <c r="U144" i="6"/>
  <c r="X35" i="5"/>
  <c r="X22" i="6"/>
  <c r="X61" i="6"/>
  <c r="X203" i="13"/>
  <c r="X196" i="13"/>
  <c r="X33" i="11"/>
  <c r="U46" i="5"/>
  <c r="X189" i="13"/>
  <c r="U189" i="11"/>
  <c r="U238" i="11"/>
  <c r="U100" i="11"/>
  <c r="U77" i="11"/>
  <c r="U238" i="6"/>
  <c r="U189" i="13"/>
  <c r="U111" i="6"/>
  <c r="X161" i="13"/>
  <c r="U172" i="6"/>
  <c r="X102" i="13"/>
  <c r="U203" i="13"/>
  <c r="X33" i="6"/>
  <c r="X149" i="5"/>
  <c r="X20" i="13"/>
  <c r="U18" i="11"/>
  <c r="U220" i="11"/>
  <c r="X114" i="13"/>
  <c r="U33" i="11"/>
  <c r="U133" i="6"/>
  <c r="U151" i="11"/>
  <c r="X188" i="5"/>
  <c r="X59" i="11"/>
  <c r="X177" i="13"/>
  <c r="U90" i="6"/>
  <c r="U182" i="5"/>
  <c r="X197" i="13"/>
  <c r="U178" i="11"/>
  <c r="X180" i="5"/>
  <c r="X112" i="5"/>
  <c r="U227" i="11"/>
  <c r="U198" i="6"/>
  <c r="U68" i="6"/>
  <c r="X124" i="11"/>
  <c r="U188" i="6"/>
  <c r="U230" i="6"/>
  <c r="X50" i="5"/>
  <c r="U76" i="5"/>
  <c r="X28" i="5"/>
  <c r="X92" i="6"/>
  <c r="U125" i="5"/>
  <c r="X22" i="11"/>
  <c r="X166" i="6"/>
  <c r="U190" i="11"/>
  <c r="X98" i="6"/>
  <c r="X235" i="13"/>
  <c r="U139" i="6"/>
  <c r="U124" i="11"/>
  <c r="X167" i="6"/>
  <c r="X232" i="13"/>
  <c r="X37" i="6"/>
  <c r="X128" i="5"/>
  <c r="U55" i="6"/>
  <c r="U155" i="5"/>
  <c r="X170" i="11"/>
  <c r="U73" i="5"/>
  <c r="X82" i="6"/>
  <c r="X170" i="13"/>
  <c r="U147" i="11"/>
  <c r="U101" i="13"/>
  <c r="X159" i="5"/>
  <c r="X207" i="11"/>
  <c r="U23" i="11"/>
  <c r="X117" i="11"/>
  <c r="X118" i="6"/>
  <c r="U40" i="6"/>
  <c r="U169" i="6"/>
  <c r="U137" i="6"/>
  <c r="X95" i="13"/>
  <c r="X216" i="13"/>
  <c r="X125" i="11"/>
  <c r="X107" i="5"/>
  <c r="U112" i="11"/>
  <c r="X234" i="13"/>
  <c r="U226" i="13"/>
  <c r="X118" i="11"/>
  <c r="X66" i="6"/>
  <c r="X26" i="5"/>
  <c r="U19" i="6"/>
  <c r="U149" i="6"/>
  <c r="X191" i="5"/>
  <c r="U61" i="11"/>
  <c r="X105" i="5"/>
  <c r="U41" i="5"/>
  <c r="X163" i="13"/>
  <c r="X48" i="11"/>
  <c r="U34" i="11"/>
  <c r="X31" i="6"/>
  <c r="U43" i="5"/>
  <c r="X149" i="11"/>
  <c r="U45" i="6"/>
  <c r="X101" i="13"/>
  <c r="X30" i="11"/>
  <c r="U149" i="5"/>
  <c r="U239" i="6"/>
  <c r="X21" i="11"/>
  <c r="X182" i="11"/>
  <c r="X119" i="5"/>
  <c r="U49" i="5"/>
  <c r="U105" i="11"/>
  <c r="X84" i="5"/>
  <c r="X199" i="11"/>
  <c r="U31" i="6"/>
  <c r="X91" i="11"/>
  <c r="X124" i="13"/>
  <c r="U198" i="11"/>
  <c r="X15" i="13"/>
  <c r="X62" i="11"/>
  <c r="U142" i="6"/>
  <c r="X228" i="6"/>
  <c r="U126" i="11"/>
  <c r="U134" i="6"/>
  <c r="X206" i="11"/>
  <c r="U45" i="5"/>
  <c r="U235" i="13"/>
  <c r="U66" i="6"/>
  <c r="X152" i="11"/>
  <c r="U230" i="5"/>
  <c r="X49" i="5"/>
  <c r="X116" i="6"/>
  <c r="U106" i="5"/>
  <c r="U43" i="13"/>
  <c r="X135" i="13"/>
  <c r="X93" i="11"/>
  <c r="U109" i="6"/>
  <c r="X72" i="13"/>
  <c r="U173" i="11"/>
  <c r="U76" i="6"/>
  <c r="X215" i="5"/>
  <c r="U212" i="13"/>
  <c r="U75" i="6"/>
  <c r="X123" i="11"/>
  <c r="X44" i="5"/>
  <c r="X153" i="6"/>
  <c r="X160" i="13"/>
  <c r="X219" i="5"/>
  <c r="U118" i="5"/>
  <c r="U60" i="11"/>
  <c r="U152" i="11"/>
  <c r="U16" i="5"/>
  <c r="X229" i="13"/>
  <c r="U231" i="5"/>
  <c r="U73" i="6"/>
  <c r="X170" i="5"/>
  <c r="X177" i="6"/>
  <c r="U186" i="5"/>
  <c r="U159" i="11"/>
  <c r="U123" i="13"/>
  <c r="U94" i="11"/>
  <c r="U87" i="11"/>
  <c r="U51" i="13"/>
  <c r="U211" i="13"/>
  <c r="X177" i="11"/>
  <c r="X132" i="13"/>
  <c r="U165" i="11"/>
  <c r="X174" i="13"/>
  <c r="X183" i="5"/>
  <c r="X64" i="6"/>
  <c r="X19" i="6"/>
  <c r="U132" i="6"/>
  <c r="U122" i="11"/>
  <c r="U78" i="5"/>
  <c r="U236" i="13"/>
  <c r="X235" i="11"/>
  <c r="X239" i="6"/>
  <c r="U200" i="11"/>
  <c r="X79" i="6"/>
  <c r="X223" i="6"/>
  <c r="X154" i="6"/>
  <c r="U119" i="5"/>
  <c r="U136" i="6"/>
  <c r="U160" i="6"/>
  <c r="X79" i="11"/>
  <c r="U96" i="13"/>
  <c r="X175" i="6"/>
  <c r="X184" i="5"/>
  <c r="U204" i="5"/>
  <c r="U37" i="13"/>
  <c r="X129" i="5"/>
  <c r="X213" i="5"/>
  <c r="X213" i="13"/>
  <c r="X112" i="6"/>
  <c r="X175" i="11"/>
  <c r="X205" i="11"/>
  <c r="U111" i="13"/>
  <c r="U195" i="13"/>
  <c r="X141" i="11"/>
  <c r="X104" i="5"/>
  <c r="U87" i="6"/>
  <c r="X111" i="5"/>
  <c r="X137" i="13"/>
  <c r="X30" i="5"/>
  <c r="U60" i="6"/>
  <c r="U219" i="6"/>
  <c r="X53" i="6"/>
  <c r="X25" i="11"/>
  <c r="X208" i="13"/>
  <c r="X207" i="13"/>
  <c r="U218" i="6"/>
  <c r="X220" i="6"/>
  <c r="U182" i="6"/>
  <c r="X138" i="5"/>
  <c r="X205" i="5"/>
  <c r="X77" i="11"/>
  <c r="U33" i="13"/>
  <c r="U223" i="13"/>
  <c r="X85" i="11"/>
  <c r="U44" i="11"/>
  <c r="U50" i="13"/>
  <c r="U93" i="13"/>
  <c r="U104" i="13"/>
  <c r="X224" i="11"/>
  <c r="U213" i="6"/>
  <c r="X107" i="11"/>
  <c r="U185" i="6"/>
  <c r="X98" i="11"/>
  <c r="X67" i="5"/>
  <c r="U17" i="11"/>
  <c r="X64" i="11"/>
  <c r="U78" i="11"/>
  <c r="U199" i="11"/>
  <c r="X162" i="13"/>
  <c r="X19" i="13"/>
  <c r="U196" i="5"/>
  <c r="U158" i="11"/>
  <c r="X238" i="6"/>
  <c r="U135" i="6"/>
  <c r="X174" i="11"/>
  <c r="X96" i="6"/>
  <c r="X79" i="5"/>
  <c r="U121" i="11"/>
  <c r="U44" i="13"/>
  <c r="U166" i="5"/>
  <c r="U203" i="5"/>
  <c r="U236" i="6"/>
  <c r="U199" i="13"/>
  <c r="U222" i="11"/>
  <c r="X119" i="6"/>
  <c r="X63" i="11"/>
  <c r="U164" i="6"/>
  <c r="X50" i="11"/>
  <c r="X233" i="6"/>
  <c r="U31" i="5"/>
  <c r="U89" i="11"/>
  <c r="U132" i="11"/>
  <c r="U114" i="11"/>
  <c r="U86" i="5"/>
  <c r="U90" i="13"/>
  <c r="X27" i="6"/>
  <c r="X126" i="11"/>
  <c r="X201" i="5"/>
  <c r="X208" i="5"/>
  <c r="U187" i="6"/>
  <c r="X69" i="13"/>
  <c r="U204" i="13"/>
  <c r="X211" i="6"/>
  <c r="U18" i="13"/>
  <c r="X84" i="11"/>
  <c r="X65" i="6"/>
  <c r="X154" i="11"/>
  <c r="U66" i="13"/>
  <c r="X164" i="5"/>
  <c r="X203" i="5"/>
  <c r="U28" i="13"/>
  <c r="U175" i="5"/>
  <c r="X85" i="13"/>
  <c r="X156" i="5"/>
  <c r="X28" i="6"/>
  <c r="X134" i="5"/>
  <c r="X78" i="13"/>
  <c r="U21" i="11"/>
  <c r="U235" i="6"/>
  <c r="X120" i="11"/>
  <c r="U220" i="6"/>
  <c r="U29" i="11"/>
  <c r="U84" i="13"/>
  <c r="U115" i="6"/>
  <c r="X138" i="11"/>
  <c r="X66" i="13"/>
  <c r="X58" i="6"/>
  <c r="U216" i="11"/>
  <c r="U75" i="13"/>
  <c r="X231" i="5"/>
  <c r="X216" i="6"/>
  <c r="U146" i="5"/>
  <c r="U73" i="11"/>
  <c r="U177" i="5"/>
  <c r="X80" i="6"/>
  <c r="X20" i="6"/>
  <c r="X145" i="5"/>
  <c r="X186" i="5"/>
  <c r="U150" i="5"/>
  <c r="X121" i="5"/>
  <c r="X186" i="6"/>
  <c r="U205" i="5"/>
  <c r="X124" i="5"/>
  <c r="X152" i="6"/>
  <c r="U80" i="13"/>
  <c r="X52" i="5"/>
  <c r="U206" i="6"/>
  <c r="X103" i="11"/>
  <c r="X59" i="5"/>
  <c r="U24" i="13"/>
  <c r="X68" i="6"/>
  <c r="U88" i="13"/>
  <c r="X88" i="6"/>
  <c r="U116" i="13"/>
  <c r="U156" i="11"/>
  <c r="U81" i="5"/>
  <c r="U136" i="13"/>
  <c r="X17" i="11"/>
  <c r="U180" i="6"/>
  <c r="U33" i="6"/>
  <c r="U158" i="6"/>
  <c r="U39" i="11"/>
  <c r="U26" i="11"/>
  <c r="U236" i="11"/>
  <c r="U65" i="13"/>
  <c r="X22" i="13"/>
  <c r="X200" i="11"/>
  <c r="U108" i="13"/>
  <c r="U98" i="13"/>
  <c r="X125" i="13"/>
  <c r="X105" i="13"/>
  <c r="X197" i="11"/>
  <c r="U116" i="6"/>
  <c r="U215" i="5"/>
  <c r="X76" i="6"/>
  <c r="X115" i="5"/>
  <c r="U194" i="13"/>
  <c r="U184" i="13"/>
  <c r="U161" i="13"/>
  <c r="X40" i="13"/>
  <c r="U64" i="13"/>
  <c r="X171" i="6"/>
  <c r="X45" i="6"/>
  <c r="X216" i="5"/>
  <c r="X34" i="11"/>
  <c r="U83" i="13"/>
  <c r="U121" i="6"/>
  <c r="U210" i="5"/>
  <c r="X194" i="11"/>
  <c r="X201" i="13"/>
  <c r="U171" i="13"/>
  <c r="U37" i="5"/>
  <c r="X196" i="5"/>
  <c r="U23" i="13"/>
  <c r="U186" i="6"/>
  <c r="X154" i="13"/>
  <c r="X167" i="5"/>
  <c r="U38" i="6"/>
  <c r="X178" i="13"/>
  <c r="X49" i="13"/>
  <c r="U47" i="6"/>
  <c r="X233" i="13"/>
  <c r="U234" i="6"/>
  <c r="U95" i="13"/>
  <c r="U72" i="6"/>
  <c r="X107" i="13"/>
  <c r="X22" i="5"/>
  <c r="X99" i="5"/>
  <c r="X151" i="5"/>
  <c r="U55" i="13"/>
  <c r="U234" i="5"/>
  <c r="U41" i="11"/>
  <c r="U186" i="11"/>
  <c r="X32" i="6"/>
  <c r="U198" i="13"/>
  <c r="X34" i="5"/>
  <c r="U190" i="13"/>
  <c r="X125" i="6"/>
  <c r="U68" i="13"/>
  <c r="U100" i="6"/>
  <c r="U206" i="13"/>
  <c r="X181" i="6"/>
  <c r="X63" i="5"/>
  <c r="U99" i="11"/>
  <c r="X122" i="5"/>
  <c r="X27" i="11"/>
  <c r="X230" i="13"/>
  <c r="X175" i="13"/>
  <c r="X161" i="5"/>
  <c r="X111" i="11"/>
  <c r="U167" i="5"/>
  <c r="X53" i="5"/>
  <c r="U126" i="5"/>
  <c r="U190" i="5"/>
  <c r="X217" i="5"/>
  <c r="X85" i="5"/>
  <c r="U230" i="13"/>
  <c r="X158" i="6"/>
  <c r="U153" i="13"/>
  <c r="X119" i="11"/>
  <c r="X77" i="5"/>
  <c r="X66" i="11"/>
  <c r="U63" i="11"/>
  <c r="U167" i="13"/>
  <c r="U166" i="13"/>
  <c r="X72" i="6"/>
  <c r="U237" i="11"/>
  <c r="X49" i="6"/>
  <c r="X142" i="11"/>
  <c r="U25" i="5"/>
  <c r="X61" i="13"/>
  <c r="U160" i="11"/>
  <c r="X200" i="13"/>
  <c r="X16" i="13"/>
  <c r="U132" i="13"/>
  <c r="X190" i="11"/>
  <c r="X93" i="5"/>
  <c r="U118" i="13"/>
  <c r="U165" i="5"/>
  <c r="U39" i="13"/>
  <c r="U48" i="13"/>
  <c r="X135" i="5"/>
  <c r="U36" i="13"/>
  <c r="U67" i="11"/>
  <c r="U36" i="11"/>
  <c r="U27" i="6"/>
  <c r="U157" i="11"/>
  <c r="X87" i="13"/>
  <c r="X52" i="13"/>
  <c r="U100" i="5"/>
  <c r="U60" i="5"/>
  <c r="X190" i="6"/>
  <c r="X118" i="13"/>
  <c r="X224" i="13"/>
  <c r="U25" i="11"/>
  <c r="X112" i="13"/>
  <c r="U177" i="6"/>
  <c r="U88" i="5"/>
  <c r="X138" i="13"/>
  <c r="U237" i="6"/>
  <c r="U81" i="13"/>
  <c r="U232" i="6"/>
  <c r="X205" i="6"/>
  <c r="U58" i="11"/>
  <c r="U41" i="13"/>
  <c r="U206" i="5"/>
  <c r="U99" i="6"/>
  <c r="X18" i="5"/>
  <c r="U21" i="13"/>
  <c r="X100" i="5"/>
  <c r="X26" i="13"/>
  <c r="X21" i="6"/>
  <c r="U62" i="11"/>
  <c r="X134" i="6"/>
  <c r="U129" i="5"/>
  <c r="X113" i="11"/>
  <c r="U112" i="5"/>
  <c r="U67" i="6"/>
  <c r="X204" i="6"/>
  <c r="U217" i="13"/>
  <c r="U168" i="13"/>
  <c r="U129" i="13"/>
  <c r="X202" i="13"/>
  <c r="U116" i="11"/>
  <c r="U69" i="11"/>
  <c r="X30" i="13"/>
  <c r="U92" i="11"/>
  <c r="U66" i="5"/>
  <c r="U128" i="13"/>
  <c r="X75" i="6"/>
  <c r="X115" i="13"/>
  <c r="X202" i="5"/>
  <c r="X198" i="6"/>
  <c r="U50" i="11"/>
  <c r="X144" i="11"/>
  <c r="X62" i="13"/>
  <c r="X53" i="13"/>
  <c r="U147" i="5"/>
  <c r="U159" i="6"/>
  <c r="U78" i="6"/>
  <c r="X81" i="5"/>
  <c r="U130" i="11"/>
  <c r="U195" i="11"/>
  <c r="U25" i="6"/>
  <c r="X63" i="6"/>
  <c r="X165" i="6"/>
  <c r="U226" i="11"/>
  <c r="U142" i="11"/>
  <c r="X185" i="13"/>
  <c r="U134" i="5"/>
  <c r="U224" i="13"/>
  <c r="U156" i="6"/>
  <c r="U237" i="5"/>
  <c r="X153" i="13"/>
  <c r="X41" i="5"/>
  <c r="X141" i="13"/>
  <c r="U150" i="6"/>
  <c r="U155" i="11"/>
  <c r="U224" i="6"/>
  <c r="X96" i="11"/>
  <c r="X168" i="13"/>
  <c r="U146" i="6"/>
  <c r="U143" i="13"/>
  <c r="U128" i="6"/>
  <c r="X116" i="5"/>
  <c r="X214" i="11"/>
  <c r="X100" i="6"/>
  <c r="X50" i="13"/>
  <c r="X65" i="5"/>
  <c r="U48" i="11"/>
  <c r="U120" i="11"/>
  <c r="U140" i="6"/>
  <c r="U205" i="13"/>
  <c r="X109" i="11"/>
  <c r="X74" i="13"/>
  <c r="U208" i="5"/>
  <c r="U96" i="6"/>
  <c r="U56" i="13"/>
  <c r="U145" i="13"/>
  <c r="U208" i="13"/>
  <c r="X116" i="11"/>
  <c r="X166" i="11"/>
  <c r="U169" i="13"/>
  <c r="X236" i="5"/>
  <c r="X88" i="13"/>
  <c r="X52" i="11"/>
  <c r="X62" i="5"/>
  <c r="X42" i="5"/>
  <c r="X61" i="5"/>
  <c r="U82" i="13"/>
  <c r="U128" i="11"/>
  <c r="X141" i="6"/>
  <c r="X214" i="13"/>
  <c r="X195" i="6"/>
  <c r="U116" i="5"/>
  <c r="U219" i="13"/>
  <c r="U70" i="13"/>
  <c r="U98" i="11"/>
  <c r="X109" i="6"/>
  <c r="X223" i="13"/>
  <c r="X92" i="13"/>
  <c r="U184" i="11"/>
  <c r="X25" i="5"/>
  <c r="X48" i="13"/>
  <c r="U174" i="13"/>
  <c r="X212" i="13"/>
  <c r="X38" i="13"/>
  <c r="U28" i="6"/>
  <c r="U52" i="13"/>
  <c r="U142" i="13"/>
  <c r="U97" i="5"/>
  <c r="U74" i="13"/>
  <c r="X69" i="6"/>
  <c r="U91" i="11"/>
  <c r="U54" i="13"/>
  <c r="X226" i="5"/>
  <c r="X165" i="11"/>
  <c r="X171" i="11"/>
  <c r="X101" i="5"/>
  <c r="X218" i="11"/>
  <c r="X67" i="11"/>
  <c r="U69" i="5"/>
  <c r="U40" i="5"/>
  <c r="U127" i="13"/>
  <c r="U137" i="11"/>
  <c r="X113" i="6"/>
  <c r="U48" i="6"/>
  <c r="U197" i="11"/>
  <c r="X215" i="6"/>
  <c r="U183" i="6"/>
  <c r="U226" i="6"/>
  <c r="U162" i="6"/>
  <c r="X169" i="5"/>
  <c r="U202" i="13"/>
  <c r="U126" i="13"/>
  <c r="U141" i="13"/>
  <c r="X191" i="11"/>
  <c r="X83" i="5"/>
  <c r="U200" i="13"/>
  <c r="X201" i="11"/>
  <c r="X149" i="13"/>
  <c r="X232" i="5"/>
  <c r="X169" i="13"/>
  <c r="X61" i="11"/>
  <c r="X17" i="13"/>
  <c r="X155" i="11"/>
  <c r="U177" i="13"/>
  <c r="X164" i="6"/>
  <c r="U204" i="6"/>
  <c r="U152" i="13"/>
  <c r="X228" i="11"/>
  <c r="X36" i="5"/>
  <c r="U62" i="6"/>
  <c r="X86" i="11"/>
  <c r="X109" i="13"/>
  <c r="X45" i="5"/>
  <c r="X160" i="11"/>
  <c r="X181" i="13"/>
  <c r="X190" i="13"/>
  <c r="U18" i="5"/>
  <c r="X14" i="13"/>
  <c r="U101" i="11"/>
  <c r="X166" i="13"/>
  <c r="U34" i="5"/>
  <c r="U107" i="6"/>
  <c r="U133" i="13"/>
  <c r="U86" i="13"/>
  <c r="U117" i="5"/>
  <c r="X117" i="13"/>
  <c r="U214" i="6"/>
  <c r="U56" i="11"/>
  <c r="X110" i="6"/>
  <c r="U89" i="13"/>
  <c r="U93" i="6"/>
  <c r="U58" i="5"/>
  <c r="U181" i="13"/>
  <c r="X218" i="5"/>
  <c r="X154" i="5"/>
  <c r="X133" i="6"/>
  <c r="U229" i="6"/>
  <c r="X32" i="5"/>
  <c r="U218" i="5"/>
  <c r="X66" i="5"/>
  <c r="U174" i="6"/>
  <c r="U170" i="11"/>
  <c r="X155" i="6"/>
  <c r="X49" i="11"/>
  <c r="U59" i="6"/>
  <c r="U163" i="6"/>
  <c r="X194" i="5"/>
  <c r="X30" i="6"/>
  <c r="U206" i="11"/>
  <c r="X159" i="6"/>
  <c r="X210" i="11"/>
  <c r="U104" i="5"/>
  <c r="X235" i="5"/>
  <c r="U181" i="5"/>
  <c r="U146" i="11"/>
  <c r="X47" i="5"/>
  <c r="X189" i="5"/>
  <c r="U221" i="11"/>
  <c r="X218" i="13"/>
  <c r="X43" i="6"/>
  <c r="U64" i="6"/>
  <c r="X113" i="13"/>
  <c r="X222" i="11"/>
  <c r="U99" i="5"/>
  <c r="U95" i="11"/>
  <c r="X147" i="11"/>
  <c r="U63" i="13"/>
  <c r="U191" i="6"/>
  <c r="X150" i="11"/>
  <c r="U172" i="5"/>
  <c r="U88" i="11"/>
  <c r="X23" i="11"/>
  <c r="U75" i="5"/>
  <c r="U181" i="6"/>
  <c r="U68" i="11"/>
  <c r="U168" i="11"/>
  <c r="X81" i="6"/>
  <c r="X106" i="11"/>
  <c r="U171" i="5"/>
  <c r="X92" i="11"/>
  <c r="U168" i="6"/>
  <c r="X198" i="13"/>
  <c r="U106" i="6"/>
  <c r="X77" i="13"/>
  <c r="X160" i="5"/>
  <c r="X143" i="11"/>
  <c r="U193" i="5"/>
  <c r="U24" i="6"/>
  <c r="X180" i="6"/>
  <c r="X90" i="6"/>
  <c r="X73" i="5"/>
  <c r="X174" i="6"/>
  <c r="X199" i="13"/>
  <c r="U79" i="5"/>
  <c r="U178" i="6"/>
  <c r="X236" i="11"/>
  <c r="X91" i="6"/>
  <c r="U67" i="5"/>
  <c r="U209" i="13"/>
  <c r="X100" i="11"/>
  <c r="U51" i="6"/>
  <c r="U59" i="5"/>
  <c r="X86" i="13"/>
  <c r="X57" i="6"/>
  <c r="X41" i="6"/>
  <c r="U71" i="13"/>
  <c r="X143" i="5"/>
  <c r="X209" i="13"/>
  <c r="X234" i="5"/>
  <c r="X34" i="6"/>
  <c r="U39" i="6"/>
  <c r="X111" i="13"/>
  <c r="U38" i="5"/>
  <c r="X129" i="11"/>
  <c r="U71" i="5"/>
  <c r="X143" i="13"/>
  <c r="U18" i="6"/>
  <c r="U150" i="11"/>
  <c r="U143" i="6"/>
  <c r="X121" i="13"/>
  <c r="X41" i="11"/>
  <c r="X186" i="13"/>
  <c r="X140" i="6"/>
  <c r="U182" i="13"/>
  <c r="X127" i="6"/>
  <c r="U137" i="5"/>
  <c r="U120" i="13"/>
  <c r="X204" i="11"/>
  <c r="U182" i="11"/>
  <c r="U19" i="13"/>
  <c r="U113" i="11"/>
  <c r="U108" i="11"/>
  <c r="X68" i="13"/>
  <c r="X109" i="5"/>
  <c r="X173" i="5"/>
  <c r="U73" i="13"/>
  <c r="U192" i="5"/>
  <c r="X230" i="6"/>
  <c r="U97" i="6"/>
  <c r="X29" i="5"/>
  <c r="U222" i="13"/>
  <c r="X191" i="6"/>
  <c r="U110" i="13"/>
  <c r="U90" i="5"/>
  <c r="U54" i="6"/>
  <c r="U102" i="5"/>
  <c r="X162" i="5"/>
  <c r="X139" i="5"/>
  <c r="U122" i="6"/>
  <c r="U231" i="11"/>
  <c r="X19" i="11"/>
  <c r="X102" i="11"/>
  <c r="U115" i="13"/>
  <c r="U233" i="11"/>
  <c r="U83" i="11"/>
  <c r="U91" i="6"/>
  <c r="X55" i="5"/>
  <c r="U176" i="13"/>
  <c r="U196" i="13"/>
  <c r="X127" i="5"/>
  <c r="X212" i="5"/>
  <c r="X227" i="11"/>
  <c r="U71" i="6"/>
  <c r="U170" i="5"/>
  <c r="X130" i="5"/>
  <c r="U225" i="5"/>
  <c r="X42" i="13"/>
  <c r="X226" i="13"/>
  <c r="U77" i="13"/>
  <c r="U113" i="6"/>
  <c r="U144" i="11"/>
  <c r="X193" i="6"/>
  <c r="U127" i="11"/>
  <c r="X162" i="11"/>
  <c r="X204" i="5"/>
  <c r="U164" i="5"/>
  <c r="U236" i="5"/>
  <c r="X192" i="11"/>
  <c r="X180" i="11"/>
  <c r="X168" i="5"/>
  <c r="U208" i="11"/>
  <c r="X214" i="6"/>
  <c r="X35" i="11"/>
  <c r="X39" i="5"/>
  <c r="U122" i="5"/>
  <c r="X236" i="6"/>
  <c r="X176" i="6"/>
  <c r="U233" i="6"/>
  <c r="U22" i="11"/>
  <c r="U187" i="13"/>
  <c r="X152" i="5"/>
  <c r="U134" i="13"/>
  <c r="X64" i="5"/>
  <c r="X215" i="13"/>
  <c r="X146" i="11"/>
  <c r="U138" i="11"/>
  <c r="U173" i="13"/>
  <c r="X172" i="6"/>
  <c r="X159" i="11"/>
  <c r="X144" i="6"/>
  <c r="X85" i="6"/>
  <c r="U199" i="5"/>
  <c r="X179" i="6"/>
  <c r="X123" i="13"/>
  <c r="X179" i="5"/>
  <c r="X120" i="13"/>
  <c r="X200" i="5"/>
  <c r="X209" i="5"/>
  <c r="X97" i="6"/>
  <c r="X217" i="13"/>
  <c r="X208" i="6"/>
  <c r="U69" i="6"/>
  <c r="U179" i="13"/>
  <c r="U221" i="6"/>
  <c r="X157" i="13"/>
  <c r="X231" i="13"/>
  <c r="X173" i="13"/>
  <c r="X94" i="13"/>
  <c r="X123" i="6"/>
  <c r="X226" i="11"/>
  <c r="X199" i="5"/>
  <c r="U217" i="5"/>
  <c r="U94" i="13"/>
  <c r="U148" i="6"/>
  <c r="X135" i="11"/>
  <c r="U160" i="13"/>
  <c r="U124" i="5"/>
  <c r="X149" i="6"/>
  <c r="U50" i="5"/>
  <c r="U235" i="5"/>
  <c r="U92" i="6"/>
  <c r="X44" i="13"/>
  <c r="X70" i="5"/>
  <c r="X97" i="11"/>
  <c r="X136" i="5"/>
  <c r="U106" i="11"/>
  <c r="X105" i="11"/>
  <c r="X139" i="6"/>
  <c r="U55" i="5"/>
  <c r="X83" i="6"/>
  <c r="X190" i="5"/>
  <c r="U62" i="13"/>
  <c r="X137" i="11"/>
  <c r="X68" i="5"/>
  <c r="U138" i="13"/>
  <c r="X104" i="6"/>
  <c r="X156" i="11"/>
  <c r="X200" i="6"/>
  <c r="X26" i="6"/>
  <c r="U117" i="11"/>
  <c r="U109" i="5"/>
  <c r="X101" i="11"/>
  <c r="X31" i="5"/>
  <c r="X188" i="13"/>
  <c r="U176" i="11"/>
  <c r="U213" i="11"/>
  <c r="U172" i="13"/>
  <c r="U45" i="11"/>
  <c r="X90" i="11"/>
  <c r="U23" i="5"/>
  <c r="X194" i="6"/>
  <c r="X148" i="5"/>
  <c r="U226" i="5"/>
  <c r="X142" i="13"/>
  <c r="U211" i="6"/>
  <c r="X178" i="5"/>
  <c r="K17" i="6"/>
  <c r="A20" i="6" s="1"/>
  <c r="X158" i="5"/>
  <c r="U27" i="5"/>
  <c r="U125" i="13"/>
  <c r="X206" i="5"/>
  <c r="U135" i="13"/>
  <c r="U174" i="5"/>
  <c r="U59" i="11"/>
  <c r="U25" i="13"/>
  <c r="U79" i="13"/>
  <c r="U155" i="6"/>
  <c r="U147" i="13"/>
  <c r="X205" i="13"/>
  <c r="X211" i="11"/>
  <c r="X198" i="5"/>
  <c r="X58" i="13"/>
  <c r="U214" i="13"/>
  <c r="X110" i="11"/>
  <c r="U85" i="6"/>
  <c r="U100" i="13"/>
  <c r="X161" i="6"/>
  <c r="U176" i="5"/>
  <c r="X29" i="6"/>
  <c r="X187" i="6"/>
  <c r="X78" i="11"/>
  <c r="X207" i="5"/>
  <c r="X140" i="13"/>
  <c r="U180" i="13"/>
  <c r="X80" i="13"/>
  <c r="U61" i="13"/>
  <c r="U171" i="6"/>
  <c r="U151" i="6"/>
  <c r="X28" i="11"/>
  <c r="K13" i="5" l="1"/>
  <c r="K14" i="13"/>
  <c r="G21" i="13"/>
  <c r="J72" i="13"/>
  <c r="D72" i="13"/>
  <c r="G20" i="11"/>
  <c r="J70" i="11"/>
  <c r="D70" i="11"/>
  <c r="J70" i="5"/>
  <c r="D70" i="5"/>
  <c r="G18" i="5"/>
  <c r="K14" i="11"/>
  <c r="J70" i="6"/>
  <c r="G20" i="6"/>
  <c r="D70" i="6"/>
  <c r="K14" i="6"/>
  <c r="K20" i="11" l="1"/>
  <c r="I20" i="11"/>
  <c r="K20" i="6"/>
  <c r="I20" i="6"/>
  <c r="I18" i="5"/>
  <c r="K18" i="5"/>
  <c r="K21" i="13"/>
  <c r="I2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<sst xmlns="http://schemas.openxmlformats.org/spreadsheetml/2006/main" count="2536" uniqueCount="1083">
  <si>
    <t>Guia de uso: Cálculo de queda de tensão e carregamento de transformadores para loteamentos</t>
  </si>
  <si>
    <t>2 - Defina o Serviço e o Proprietário</t>
  </si>
  <si>
    <t>3 - Defina a tensão primária</t>
  </si>
  <si>
    <t>4 - Defina a tensão secundária</t>
  </si>
  <si>
    <t>5 - Defina o Fator de Potência</t>
  </si>
  <si>
    <t>Obs: O fator 0,8 Para Projetos em Geral de Redes Aéreas Urbanas. Condição mais realista e conservadora, porém deve-se considerar a presença de cargas indutivas. Ver Notas na  Planilha Abaixo</t>
  </si>
  <si>
    <t>Obs: O local do empreendimento está relacionado com o fator de crescimento que deverá ser utilizado baseado nos estudos de carregamento</t>
  </si>
  <si>
    <t>6 - Defina a UN do estado e o Local do Empreendimento</t>
  </si>
  <si>
    <t>7 - Defina a quantidade de lotes por área, quantidade de pontos de iluminação e a potência por lâmpada. Exclusivamente em Loteamentos Fechados Haverá também a opção de cargas adicionais.</t>
  </si>
  <si>
    <t>Nota 1- Circuitos exclusivos de IP cujo Total kVA seja menor que 15 kVA será oferecida a opção de uso de transformadores de 15/30 kVA</t>
  </si>
  <si>
    <t xml:space="preserve">Nota 2- Circuitos exclusivos de IP cujo Total kVA seja maior que 15 kVA e menor que 30 kVA, deverá ser utilizado transformadores de 30 kVA. </t>
  </si>
  <si>
    <t>Nota 3- Quando houver a necessidade de uso de um transformador de 112,5 kVA, a Energisa deverá ser consultada. Para as demais potências, consultar os comentários presentes junto as tabelas de apoio ou consultar norma vigente.</t>
  </si>
  <si>
    <t xml:space="preserve">Nota 4: Será indicado quando a queda de tensão no trecho ultrapassar o limite. A queda de tensão é composta pela parcela de 3% da Rede BT mais 1% referente a queda de tensão do ramal do consumidor totalizando 4%. Quando isso ocorrer deverá ser revisto o dimensionamento do circuito. </t>
  </si>
  <si>
    <t>RECOMENDAÇÕES - CONCEITO PARA UTILIZAÇÃO DO COEFICIENTE DE QUEDA DE TENSÃO - COS φ</t>
  </si>
  <si>
    <t>CÁLCULO DE QUEDA DE TENSÃO E CARREGAMENTO DE TRANSFORMADORES - LOTEAMENTO ABERTO</t>
  </si>
  <si>
    <t>Número do Circuito:</t>
  </si>
  <si>
    <t>Área dos Lotes (m²)</t>
  </si>
  <si>
    <t>Tabela 02 - Demanda diversificada por kVA - Loteamento Aberto</t>
  </si>
  <si>
    <t>EAC</t>
  </si>
  <si>
    <t>Energisa Acre</t>
  </si>
  <si>
    <t>Quantidade de lotes por Circuitos/Transformador</t>
  </si>
  <si>
    <t>EMR</t>
  </si>
  <si>
    <t>Energisa Minas Rio</t>
  </si>
  <si>
    <t>Serviço</t>
  </si>
  <si>
    <t>1 a 5</t>
  </si>
  <si>
    <t>6 a 10</t>
  </si>
  <si>
    <t>11 a 15</t>
  </si>
  <si>
    <t>16 a 20</t>
  </si>
  <si>
    <t>21 a 25</t>
  </si>
  <si>
    <t>26 a 30</t>
  </si>
  <si>
    <t>31 a 35</t>
  </si>
  <si>
    <t>36 a 40</t>
  </si>
  <si>
    <t>41 ou Mais</t>
  </si>
  <si>
    <t>EMS</t>
  </si>
  <si>
    <t>Energisa MS</t>
  </si>
  <si>
    <t>Proprietário</t>
  </si>
  <si>
    <t>EMT</t>
  </si>
  <si>
    <t>Energisa MT</t>
  </si>
  <si>
    <t>Tensão Primária</t>
  </si>
  <si>
    <t>Tensão Secundária</t>
  </si>
  <si>
    <t>COS Ø</t>
  </si>
  <si>
    <t>≤  150</t>
  </si>
  <si>
    <t>EPB</t>
  </si>
  <si>
    <t>Energisa Paraíba</t>
  </si>
  <si>
    <t>Área</t>
  </si>
  <si>
    <t>Quantidade</t>
  </si>
  <si>
    <t>Pontos de IP</t>
  </si>
  <si>
    <t>kVA/IP</t>
  </si>
  <si>
    <t>UN - ENERGISA</t>
  </si>
  <si>
    <t>150 &lt; Área ≤  250</t>
  </si>
  <si>
    <t>ERO</t>
  </si>
  <si>
    <t>Energisa Rondonia</t>
  </si>
  <si>
    <t xml:space="preserve">≤ 150 </t>
  </si>
  <si>
    <t>250 &lt; Área ≤ 360</t>
  </si>
  <si>
    <t>ESE</t>
  </si>
  <si>
    <t>Energisa Sergipe</t>
  </si>
  <si>
    <t>150 &lt; Área ≤ 250</t>
  </si>
  <si>
    <t>360 &lt; Área ≤  450</t>
  </si>
  <si>
    <t>ESS</t>
  </si>
  <si>
    <t>Energisa Sul Sudeste</t>
  </si>
  <si>
    <t>Local</t>
  </si>
  <si>
    <t>450 &lt; Área ≤  600</t>
  </si>
  <si>
    <t>ETO</t>
  </si>
  <si>
    <t>Energisa Tocantins</t>
  </si>
  <si>
    <t>360 &lt; Área ≤ 450</t>
  </si>
  <si>
    <t>Total de Pontos</t>
  </si>
  <si>
    <t>Potência de IP</t>
  </si>
  <si>
    <t>ALAGOA GRANDE</t>
  </si>
  <si>
    <t>Área &gt; 600</t>
  </si>
  <si>
    <t>450 &lt; Área ≤ 600</t>
  </si>
  <si>
    <t>REGIÃO</t>
  </si>
  <si>
    <t>Cargas Adicionais</t>
  </si>
  <si>
    <t>Demanda Total (kVA)</t>
  </si>
  <si>
    <t>Quantidade de cargas adicionais</t>
  </si>
  <si>
    <t>Fator de Crescimento</t>
  </si>
  <si>
    <t>Transformador trifásico (kVA)</t>
  </si>
  <si>
    <t>Tronco de Circuito Secundário</t>
  </si>
  <si>
    <t>CIDADES ATENDIDAS</t>
  </si>
  <si>
    <t>Fase</t>
  </si>
  <si>
    <t>Neutro</t>
  </si>
  <si>
    <t>Total Kva</t>
  </si>
  <si>
    <t>Total de lotes</t>
  </si>
  <si>
    <t>Transformador</t>
  </si>
  <si>
    <t>Tronco de BT</t>
  </si>
  <si>
    <t>Carregamento</t>
  </si>
  <si>
    <t xml:space="preserve"> </t>
  </si>
  <si>
    <t>(mm²)</t>
  </si>
  <si>
    <t>Imagem do Circuito</t>
  </si>
  <si>
    <t>Exclusivo</t>
  </si>
  <si>
    <t>O uso de transformadores de 112,5 kVA sem cargas comerciais deverá ser sob consulta com a concessionária</t>
  </si>
  <si>
    <t>Para rede de iluminação exclusivas as potencias padronizadas são 15 KVA ou 30 KVA.</t>
  </si>
  <si>
    <t>Em empreendimentos imobiliários com características residenciais, devem ser utilizados transformadores de distribuição de 45 kVA e/ou 75 kVA</t>
  </si>
  <si>
    <t>Os transformadores de distribuição trifásicos de 150 kVA, 225 kVA e 300 kVA deverão ser utilizados, exclusivamente, para áreas tipicamente comerciais e/ou industriais ou em casos de atendimento a múltiplas unidades.</t>
  </si>
  <si>
    <t>Trecho</t>
  </si>
  <si>
    <t>Carga</t>
  </si>
  <si>
    <t>Condutor</t>
  </si>
  <si>
    <t>Queda de tensão</t>
  </si>
  <si>
    <t>DESIGNAÇÃO</t>
  </si>
  <si>
    <t>COMPRIMENTO</t>
  </si>
  <si>
    <t>DISTRIBUIDA NO TRECHO</t>
  </si>
  <si>
    <t>ACUMULADA NO FIM DO TRECHO</t>
  </si>
  <si>
    <t>TOTAL</t>
  </si>
  <si>
    <t>CONDUTOR</t>
  </si>
  <si>
    <t>UNITÁRIA</t>
  </si>
  <si>
    <t>NO TRECHO</t>
  </si>
  <si>
    <t>A</t>
  </si>
  <si>
    <t>B</t>
  </si>
  <si>
    <t>C</t>
  </si>
  <si>
    <t>D</t>
  </si>
  <si>
    <t>E=(C/2+D)*B</t>
  </si>
  <si>
    <t>F</t>
  </si>
  <si>
    <t>G</t>
  </si>
  <si>
    <t>E x G = H</t>
  </si>
  <si>
    <t>I</t>
  </si>
  <si>
    <t>Queda Tensão em Cabo de Alumínio Multiplexado - Rede 
Aérea Secundária</t>
  </si>
  <si>
    <t>SECUNDÁRIA</t>
  </si>
  <si>
    <t>100 M</t>
  </si>
  <si>
    <t>KVA</t>
  </si>
  <si>
    <t>KVA X 100M</t>
  </si>
  <si>
    <t>MM</t>
  </si>
  <si>
    <t>%</t>
  </si>
  <si>
    <t>Seção Transversal do Condutor</t>
  </si>
  <si>
    <t>Sem Alma (CA)</t>
  </si>
  <si>
    <t>V = 220/127 V</t>
  </si>
  <si>
    <t>V = 380/220 V</t>
  </si>
  <si>
    <t xml:space="preserve">COS Ø = 1 </t>
  </si>
  <si>
    <t>COS Ø = 0,8</t>
  </si>
  <si>
    <t>3 Fases</t>
  </si>
  <si>
    <t>3 # 2(2)</t>
  </si>
  <si>
    <t>3 # 1/0(1/0)</t>
  </si>
  <si>
    <t>3 # 4/0(1/0)</t>
  </si>
  <si>
    <t>3x1x70+70</t>
  </si>
  <si>
    <t>3x1x120+70</t>
  </si>
  <si>
    <t>3x1x185+120</t>
  </si>
  <si>
    <t>Queda de Tensão - BT</t>
  </si>
  <si>
    <t>Na Rede de Baixa Tensão</t>
  </si>
  <si>
    <t>No ramal de ligação</t>
  </si>
  <si>
    <t>A queda de tensão é composta pela parcela de 3% da Rede BT mais 1% referente a queda de tensão do ramal do consumidor totalizando 4%.</t>
  </si>
  <si>
    <t>DEMANDA NOTURNA</t>
  </si>
  <si>
    <t>DEMANDA DIURNA</t>
  </si>
  <si>
    <t>Assinatura Responsável Técnico</t>
  </si>
  <si>
    <t>Aprovação</t>
  </si>
  <si>
    <t>Data</t>
  </si>
  <si>
    <t>Por</t>
  </si>
  <si>
    <t>Planilha Carregamento e Cálculo Queda Tensão</t>
  </si>
  <si>
    <t>Versão 1.0</t>
  </si>
  <si>
    <t>Abril / 2026</t>
  </si>
  <si>
    <t>Para gerar o PDF utilize o atalho CTRL+P</t>
  </si>
  <si>
    <t>CÁLCULO DE QUEDA DE TENSÃO E CARREGAMENTO DE TRANSFORMADORES - LOTEAMENTO FECHADO - ACESSO RESTRITO</t>
  </si>
  <si>
    <t>Tabela 02 - Demanda diversificada por kVA - Loteamento Fechado</t>
  </si>
  <si>
    <t>41 +</t>
  </si>
  <si>
    <t>&lt; 150</t>
  </si>
  <si>
    <t>150 &lt; A &lt; 250</t>
  </si>
  <si>
    <t>≤150 m²</t>
  </si>
  <si>
    <t>250 &lt; A &lt; 360</t>
  </si>
  <si>
    <t xml:space="preserve">150&lt;Área≤250 </t>
  </si>
  <si>
    <t>360 &lt; A &lt; 450</t>
  </si>
  <si>
    <t>450 &lt; A &lt; 600</t>
  </si>
  <si>
    <t>360 &lt; Área ≤450</t>
  </si>
  <si>
    <t>ASSIS BRASIL</t>
  </si>
  <si>
    <t>600 &lt; A &lt; 1200</t>
  </si>
  <si>
    <t>1200 &lt; A &lt; 2000</t>
  </si>
  <si>
    <t>600&lt; Área ≤1200</t>
  </si>
  <si>
    <t>A &gt; 2000</t>
  </si>
  <si>
    <t>1200 &lt; Área ≤ 2000</t>
  </si>
  <si>
    <t>Área &gt; 2000</t>
  </si>
  <si>
    <t>Total kVA</t>
  </si>
  <si>
    <t>Área (Residencial)</t>
  </si>
  <si>
    <t>Área m² (Comercial)</t>
  </si>
  <si>
    <t>Demanda por Lote (kVA)</t>
  </si>
  <si>
    <t>Até 1.000</t>
  </si>
  <si>
    <t>Acima de 1.000</t>
  </si>
  <si>
    <t>ÁGUA BOA</t>
  </si>
  <si>
    <t>450&lt; Área ≤600</t>
  </si>
  <si>
    <t>Descrever Cargas Adicionais</t>
  </si>
  <si>
    <t>Tabela V Previsão de Demanda kVA Áreas comerciais</t>
  </si>
  <si>
    <t>Área do Lote (m²)</t>
  </si>
  <si>
    <t>Demanda Mínima (kVA/Lote)</t>
  </si>
  <si>
    <t>CÁLCULO QUEDA DE TENSÃO E CARREGAMENTO DE TRANSFORMADORES - LOTEAMENTO FECHADO - ACESSO RESTRITO + COMERCIAL</t>
  </si>
  <si>
    <t>Cidades atendidas pela ETO</t>
  </si>
  <si>
    <t>Regional</t>
  </si>
  <si>
    <t>VALOR 13</t>
  </si>
  <si>
    <t>VALOR 34</t>
  </si>
  <si>
    <t>Cidades atendidas pela EMS</t>
  </si>
  <si>
    <t>Região</t>
  </si>
  <si>
    <t>Cidades atendidas pela EAC</t>
  </si>
  <si>
    <t>Cidades atendidas pela EMR</t>
  </si>
  <si>
    <t>Cidades atendidas pela EMT</t>
  </si>
  <si>
    <t>Cidades atendidas pela EPB</t>
  </si>
  <si>
    <t>Cidades atendidas pela ERO</t>
  </si>
  <si>
    <t>Cidades atendidas pela ESE</t>
  </si>
  <si>
    <t>Cidades atendidas pela ESS</t>
  </si>
  <si>
    <t>ABREULÂNDIA</t>
  </si>
  <si>
    <t>CENTRO</t>
  </si>
  <si>
    <t>ÁGUA CLARA</t>
  </si>
  <si>
    <t>ACRELÂNDIA</t>
  </si>
  <si>
    <t>LESTE</t>
  </si>
  <si>
    <t>ALÉM PARAÍBA</t>
  </si>
  <si>
    <t>ACORIZAL</t>
  </si>
  <si>
    <t>ÁGUA BRANCA</t>
  </si>
  <si>
    <t>OESTE</t>
  </si>
  <si>
    <t>ALTA FLORESTA D'OESTE</t>
  </si>
  <si>
    <t>AMPARO DO SÃO FRANCISCO</t>
  </si>
  <si>
    <t>NORTE</t>
  </si>
  <si>
    <t>ADAMANTINA</t>
  </si>
  <si>
    <t>AGUIARNÓPOLIS</t>
  </si>
  <si>
    <t>ALCINÓPOLIS</t>
  </si>
  <si>
    <t>SUL</t>
  </si>
  <si>
    <t>ALTO JEQUITIBÁ</t>
  </si>
  <si>
    <t>AGUIAR</t>
  </si>
  <si>
    <t>ALTO ALEGRE DOS PARECIS</t>
  </si>
  <si>
    <t>AQUIDABÃ</t>
  </si>
  <si>
    <t>ADOLFO</t>
  </si>
  <si>
    <t>ALIANÇA DO TOCANTINS</t>
  </si>
  <si>
    <t>AMAMBAÍ</t>
  </si>
  <si>
    <t>BRASILÉIA</t>
  </si>
  <si>
    <t>ANTÔNIO PRADO DE MINAS</t>
  </si>
  <si>
    <t>ALTA FLORESTA</t>
  </si>
  <si>
    <t>ALTO PARAÍSO</t>
  </si>
  <si>
    <t>ARACAJU</t>
  </si>
  <si>
    <t>ALFREDO MARCONDES</t>
  </si>
  <si>
    <t>ALMAS</t>
  </si>
  <si>
    <t>ANASTÁCIO</t>
  </si>
  <si>
    <t>BUJARI</t>
  </si>
  <si>
    <t>ARAPONGA</t>
  </si>
  <si>
    <t>ALTO ARAGUAIA</t>
  </si>
  <si>
    <t>ALAGOA NOVA</t>
  </si>
  <si>
    <t>ALVORADA D'OESTE</t>
  </si>
  <si>
    <t>AREIA BRANCA</t>
  </si>
  <si>
    <t>ALVARES MACHADO</t>
  </si>
  <si>
    <t>ALVORADA</t>
  </si>
  <si>
    <t>ANGÉLICA</t>
  </si>
  <si>
    <t>CAPIXABA</t>
  </si>
  <si>
    <t>ARGIRITA</t>
  </si>
  <si>
    <t>ALTO BOA VISTA</t>
  </si>
  <si>
    <t>ALAGOINHA</t>
  </si>
  <si>
    <t>ARIQUEMES</t>
  </si>
  <si>
    <t>BARRA DOS COQUEIROS</t>
  </si>
  <si>
    <t>ARCO-IRIS</t>
  </si>
  <si>
    <t>ANANÁS</t>
  </si>
  <si>
    <t>ANHANDUÍ</t>
  </si>
  <si>
    <t>CRUZEIRO DO SUL</t>
  </si>
  <si>
    <t>ASTOLFO DUTRA</t>
  </si>
  <si>
    <t>ALTO GARÇAS</t>
  </si>
  <si>
    <t>ALCANTIL</t>
  </si>
  <si>
    <t>BURITIS</t>
  </si>
  <si>
    <t>BREJO GRANDE</t>
  </si>
  <si>
    <t>ASSIS</t>
  </si>
  <si>
    <t>ANGICO</t>
  </si>
  <si>
    <t>ANTÔNIO JOÃO</t>
  </si>
  <si>
    <t>EPITACIOLÂNDIA</t>
  </si>
  <si>
    <t>BARÃO DE MONTE ALTO</t>
  </si>
  <si>
    <t>ALTO PARAGUAI</t>
  </si>
  <si>
    <t>ALGODÃO DE JANDAÍRA</t>
  </si>
  <si>
    <t>CABIXI</t>
  </si>
  <si>
    <t>CAMPO DO BRITO</t>
  </si>
  <si>
    <t>BASTOS</t>
  </si>
  <si>
    <t>APARECIDA DO RIO NEGRO</t>
  </si>
  <si>
    <t>APARECIDA DO TABOADO</t>
  </si>
  <si>
    <t>FEIJÓ</t>
  </si>
  <si>
    <t>BOM JARDIM</t>
  </si>
  <si>
    <t>ALTO TAQUARI</t>
  </si>
  <si>
    <t>ALHANDRA</t>
  </si>
  <si>
    <t>CACAULÂNDIA</t>
  </si>
  <si>
    <t>CANHOBA</t>
  </si>
  <si>
    <t>BORA</t>
  </si>
  <si>
    <t>ARAGOMINAS</t>
  </si>
  <si>
    <t>AQUIDAUANA</t>
  </si>
  <si>
    <t>JORDÃO</t>
  </si>
  <si>
    <t>CAJURI</t>
  </si>
  <si>
    <t>APIACÁS</t>
  </si>
  <si>
    <t>AMPARO</t>
  </si>
  <si>
    <t>CACOAL</t>
  </si>
  <si>
    <t>CANINDÉ DE SÃO FRANCISCO</t>
  </si>
  <si>
    <t>BORBOREMA</t>
  </si>
  <si>
    <t>ARAGUACEMA</t>
  </si>
  <si>
    <t>ARAL MOREIRA</t>
  </si>
  <si>
    <t>MÂNCIO LIMA</t>
  </si>
  <si>
    <t>CANAÃ</t>
  </si>
  <si>
    <t>ARAGUAIANA</t>
  </si>
  <si>
    <t>APARECIDA</t>
  </si>
  <si>
    <t>CAMPO NOVO DE RONDÔNIA</t>
  </si>
  <si>
    <t>CAPELA</t>
  </si>
  <si>
    <t>BRAGANCA PAULISTA</t>
  </si>
  <si>
    <t>ARAGUAÇU</t>
  </si>
  <si>
    <t>BANDEIRANTES</t>
  </si>
  <si>
    <t>MANOEL URBANO</t>
  </si>
  <si>
    <t>CAPUTIRA</t>
  </si>
  <si>
    <t>ARAGUAINHA</t>
  </si>
  <si>
    <t>ARAÇAGI</t>
  </si>
  <si>
    <t>CANDEIAS DO JAMARI</t>
  </si>
  <si>
    <t>CARIRA</t>
  </si>
  <si>
    <t>BUENO BRANDAO</t>
  </si>
  <si>
    <t>ARAGUAÍNA</t>
  </si>
  <si>
    <t>BATAGUASSU</t>
  </si>
  <si>
    <t>MARECHAL THAUMATURGO</t>
  </si>
  <si>
    <t>CARMO</t>
  </si>
  <si>
    <t>ARAPUTANGA</t>
  </si>
  <si>
    <t>ARARA</t>
  </si>
  <si>
    <t>CASTANHEIRAS</t>
  </si>
  <si>
    <t>CARMÓPOLIS</t>
  </si>
  <si>
    <t>CAIABU</t>
  </si>
  <si>
    <t>ARAGUANÃ</t>
  </si>
  <si>
    <t>BATAYPORÃ</t>
  </si>
  <si>
    <t>PLÁCIDO DE CASTRO</t>
  </si>
  <si>
    <t>CATAGUASES</t>
  </si>
  <si>
    <t>ARENÁPOLIS</t>
  </si>
  <si>
    <t>ARARUNA</t>
  </si>
  <si>
    <t>CEREJEIRAS</t>
  </si>
  <si>
    <t>CEDRO DE SÃO JOÃO</t>
  </si>
  <si>
    <t>CAIUA</t>
  </si>
  <si>
    <t>ARAGUATINS</t>
  </si>
  <si>
    <t>BELA VISTA</t>
  </si>
  <si>
    <t>PORTO ACRE</t>
  </si>
  <si>
    <t>COIMBRA</t>
  </si>
  <si>
    <t>ARIPUANÃ</t>
  </si>
  <si>
    <t>AREIA</t>
  </si>
  <si>
    <t>CHUPINGUAIA</t>
  </si>
  <si>
    <t>CUMBE</t>
  </si>
  <si>
    <t>CAMANDUCAIA</t>
  </si>
  <si>
    <t>ARAPOEMA</t>
  </si>
  <si>
    <t>BODOQUENA</t>
  </si>
  <si>
    <t>PORTO WALTER</t>
  </si>
  <si>
    <t>DESCOBERTO</t>
  </si>
  <si>
    <t>BARÃO DE MELGAÇO</t>
  </si>
  <si>
    <t>AREIA DE BARAÚNAS</t>
  </si>
  <si>
    <t>COLORADO DO OESTE</t>
  </si>
  <si>
    <t>DIVINA PASTORA</t>
  </si>
  <si>
    <t>CAMBUI</t>
  </si>
  <si>
    <t>ARRAIAS</t>
  </si>
  <si>
    <t>BONITO</t>
  </si>
  <si>
    <t>RIO BRANCO</t>
  </si>
  <si>
    <t>DIVINÉSIA</t>
  </si>
  <si>
    <t>BARRA DO BUGRES</t>
  </si>
  <si>
    <t>AREIAL</t>
  </si>
  <si>
    <t>CORUMBIARA</t>
  </si>
  <si>
    <t>FEIRA NOVA</t>
  </si>
  <si>
    <t>CANDIDO MOTA</t>
  </si>
  <si>
    <t>AUGUSTINÓPOLIS</t>
  </si>
  <si>
    <t>CAARAPÓ</t>
  </si>
  <si>
    <t>RODRIGUES ALVES</t>
  </si>
  <si>
    <t>DONA EUZÉBIA</t>
  </si>
  <si>
    <t>BARRA DO GARÇAS</t>
  </si>
  <si>
    <t>AROEIRAS</t>
  </si>
  <si>
    <t>COSTA MARQUES</t>
  </si>
  <si>
    <t>FREI PAULO</t>
  </si>
  <si>
    <t>CATANDUVA</t>
  </si>
  <si>
    <t>AURORA</t>
  </si>
  <si>
    <t>CAMAPUÃ</t>
  </si>
  <si>
    <t>SANTA ROSA DO PURUS</t>
  </si>
  <si>
    <t>DUAS BARRAS</t>
  </si>
  <si>
    <t>BOA ESPERANÇA DO NORTE</t>
  </si>
  <si>
    <t>ASSUNÇÃO</t>
  </si>
  <si>
    <t>CUJUBIM</t>
  </si>
  <si>
    <t>GARARU</t>
  </si>
  <si>
    <t>CATIGUA</t>
  </si>
  <si>
    <t>AXIXÁ</t>
  </si>
  <si>
    <t>CAMPO GRANDE</t>
  </si>
  <si>
    <t>SENA MADUREIRA</t>
  </si>
  <si>
    <t>DURANDÉ</t>
  </si>
  <si>
    <t>BOM JESUS DO ARAGUAIA</t>
  </si>
  <si>
    <t>BAÍA DA TRAIÇÃO</t>
  </si>
  <si>
    <t>ESPIGÃO D'OESTE</t>
  </si>
  <si>
    <t>GENERAL MAYNARD</t>
  </si>
  <si>
    <t>CORREGO DO BOM JESUS</t>
  </si>
  <si>
    <t>BABAÇULÂNDIA</t>
  </si>
  <si>
    <t>CARACOL</t>
  </si>
  <si>
    <t>SENADOR GUIOMARD</t>
  </si>
  <si>
    <t>ERVÁLIA</t>
  </si>
  <si>
    <t>BRASNORTE</t>
  </si>
  <si>
    <t>BANANEIRAS</t>
  </si>
  <si>
    <t>GOVERNADOR JORGE TEIXEIRA</t>
  </si>
  <si>
    <t>GRACHO CARDOSO</t>
  </si>
  <si>
    <t>CRUZALIA</t>
  </si>
  <si>
    <t>CASSILÂNDIA</t>
  </si>
  <si>
    <t>TARAUACÁ</t>
  </si>
  <si>
    <t>EUGENÓPOLIS</t>
  </si>
  <si>
    <t>CÁCERES</t>
  </si>
  <si>
    <t>BARAÚNA</t>
  </si>
  <si>
    <t>GUAJARÁ-MIRIM</t>
  </si>
  <si>
    <t>ILHA DAS FLORES</t>
  </si>
  <si>
    <t>ECHAPORA</t>
  </si>
  <si>
    <t>BARRA DO OURO</t>
  </si>
  <si>
    <t>CHAPADÃO DO SUL</t>
  </si>
  <si>
    <t>XAPURI</t>
  </si>
  <si>
    <t>GUARANI</t>
  </si>
  <si>
    <t>CAMPINÁPOLIS</t>
  </si>
  <si>
    <t>BARRA DE SANTA ROSA</t>
  </si>
  <si>
    <t>ITAPUÃ DO OESTE</t>
  </si>
  <si>
    <t>ITABAIANA</t>
  </si>
  <si>
    <t>ELISIARIO</t>
  </si>
  <si>
    <t>BARROLÂNDIA</t>
  </si>
  <si>
    <t>CORGUINHO</t>
  </si>
  <si>
    <t>GUIDOVAL</t>
  </si>
  <si>
    <t>CAMPO NOVO DO PARECIS</t>
  </si>
  <si>
    <t>BARRA DE SANTANA</t>
  </si>
  <si>
    <t>JARU</t>
  </si>
  <si>
    <t>ITABI</t>
  </si>
  <si>
    <t>EMILIANOPOLIS</t>
  </si>
  <si>
    <t>BERNARDO SAYÃO</t>
  </si>
  <si>
    <t>CORONEL SAPUCAIA</t>
  </si>
  <si>
    <t>GUIRICEMA</t>
  </si>
  <si>
    <t>CAMPO VERDE</t>
  </si>
  <si>
    <t>BARRA DE SÃO MIGUEL</t>
  </si>
  <si>
    <t>JI-PARANÁ</t>
  </si>
  <si>
    <t>ITAPORANGA D'AJUDA</t>
  </si>
  <si>
    <t>ESTIVA</t>
  </si>
  <si>
    <t>BOM JESUS DO TOCANTINS</t>
  </si>
  <si>
    <t>CORUMBÁ</t>
  </si>
  <si>
    <t>ITAMARATI DE MINAS</t>
  </si>
  <si>
    <t>CAMPOS DE JÚLIO</t>
  </si>
  <si>
    <t>BAYEUX</t>
  </si>
  <si>
    <t>MACHADINHO D'OESTE</t>
  </si>
  <si>
    <t>JAPARATUBA</t>
  </si>
  <si>
    <t>EXTREMA</t>
  </si>
  <si>
    <t>BRASILÂNDIA</t>
  </si>
  <si>
    <t>COSTA RICA</t>
  </si>
  <si>
    <t>LARANJAL</t>
  </si>
  <si>
    <t>CANABRAVA DO NORTE</t>
  </si>
  <si>
    <t>BELÉM</t>
  </si>
  <si>
    <t>MINISTRO ANDREAZZA</t>
  </si>
  <si>
    <t>JAPOATÃ</t>
  </si>
  <si>
    <t>FLORINEA</t>
  </si>
  <si>
    <t>BREJINHO DE NAZARÉ</t>
  </si>
  <si>
    <t>COXIM</t>
  </si>
  <si>
    <t>LEOPOLDINA</t>
  </si>
  <si>
    <t>CANARANA</t>
  </si>
  <si>
    <t>BELÉM DO BREJO DO CRUZ</t>
  </si>
  <si>
    <t>MIRANTE DA SERRA</t>
  </si>
  <si>
    <t>LAGARTO</t>
  </si>
  <si>
    <t>GUARAPUAVA</t>
  </si>
  <si>
    <t>BURITI DO TOCANTINS</t>
  </si>
  <si>
    <t>DEODÁPOLIS</t>
  </si>
  <si>
    <t>LUISBURGO</t>
  </si>
  <si>
    <t>CARLINDA</t>
  </si>
  <si>
    <t>BERNARDINO BATISTA</t>
  </si>
  <si>
    <t>MONTE NEGRO</t>
  </si>
  <si>
    <t>LARANJEIRAS</t>
  </si>
  <si>
    <t>IACRI</t>
  </si>
  <si>
    <t>CACHOEIRINHA</t>
  </si>
  <si>
    <t>DOIS IRMÃOS DO BURITI</t>
  </si>
  <si>
    <t>MANHUAÇU</t>
  </si>
  <si>
    <t>CASTANHEIRA</t>
  </si>
  <si>
    <t>BOA VENTURA</t>
  </si>
  <si>
    <t>NOVA BRASILÂNDIA D'OESTE</t>
  </si>
  <si>
    <t>MACAMBIRA</t>
  </si>
  <si>
    <t>IBIRAREMA</t>
  </si>
  <si>
    <t>CAMPOS LINDOS</t>
  </si>
  <si>
    <t>DOURADINA</t>
  </si>
  <si>
    <t>MANHUMIRIM</t>
  </si>
  <si>
    <t>CHAPADA DOS GUIMARÃES</t>
  </si>
  <si>
    <t>BOA VISTA</t>
  </si>
  <si>
    <t>NOVA MAMORÉ</t>
  </si>
  <si>
    <t>MALHADA DOS BOIS</t>
  </si>
  <si>
    <t>IEPE</t>
  </si>
  <si>
    <t>CARIRI</t>
  </si>
  <si>
    <t>DOURADOS</t>
  </si>
  <si>
    <t>MARTINS SOARES</t>
  </si>
  <si>
    <t>CLÁUDIA</t>
  </si>
  <si>
    <t>BOM JESUS</t>
  </si>
  <si>
    <t>NOVA UNIÃO</t>
  </si>
  <si>
    <t>MALHADOR</t>
  </si>
  <si>
    <t>INDIANA</t>
  </si>
  <si>
    <t>ELDORADO</t>
  </si>
  <si>
    <t>MATIPÓ</t>
  </si>
  <si>
    <t>COCALINHO</t>
  </si>
  <si>
    <t>BOM SUCESSO</t>
  </si>
  <si>
    <t>NOVO HORIZONTE DO OESTE</t>
  </si>
  <si>
    <t>MARUIM</t>
  </si>
  <si>
    <t>INUBIA PAULISTA</t>
  </si>
  <si>
    <t>CARRASCO BONITO</t>
  </si>
  <si>
    <t>FÁTIMA DO SUL</t>
  </si>
  <si>
    <t>MERCÊS</t>
  </si>
  <si>
    <t>COLÍDER</t>
  </si>
  <si>
    <t>BONITO DE SANTA FÉ</t>
  </si>
  <si>
    <t>OURO PRETO DO OESTE</t>
  </si>
  <si>
    <t>MOITA BONITA</t>
  </si>
  <si>
    <t>IRAPUA</t>
  </si>
  <si>
    <t>CASEARA</t>
  </si>
  <si>
    <t>FIGUEIRÃO</t>
  </si>
  <si>
    <t>MIRADOURO</t>
  </si>
  <si>
    <t>COLNIZA</t>
  </si>
  <si>
    <t>BOQUEIRÃO</t>
  </si>
  <si>
    <t>PARECIS</t>
  </si>
  <si>
    <t>MONTE ALEGRE DE SERGIPE</t>
  </si>
  <si>
    <t>ITAJOBI</t>
  </si>
  <si>
    <t>CENTENÁRIO</t>
  </si>
  <si>
    <t>GLÓRIA DE DOURADOS</t>
  </si>
  <si>
    <t>MIRAÍ</t>
  </si>
  <si>
    <t>COMODORO</t>
  </si>
  <si>
    <t>PIMENTA BUENO</t>
  </si>
  <si>
    <t>MURIBECA</t>
  </si>
  <si>
    <t>ITAPEVA</t>
  </si>
  <si>
    <t>CHAPADA DA NATIVIDADE</t>
  </si>
  <si>
    <t>GUIA LOPES DA LAGUNA</t>
  </si>
  <si>
    <t>MURIAÉ</t>
  </si>
  <si>
    <t>CONFRESA</t>
  </si>
  <si>
    <t>BREJO DO CRUZ</t>
  </si>
  <si>
    <t>PIMENTEIRAS DO OESTE</t>
  </si>
  <si>
    <t>NEÓPOLIS</t>
  </si>
  <si>
    <t>JOANOPOLIS</t>
  </si>
  <si>
    <t>CHAPADA DE AREIA</t>
  </si>
  <si>
    <t>IGUATEMI</t>
  </si>
  <si>
    <t>NOVA FRIBURGO</t>
  </si>
  <si>
    <t>CONQUISTA D'OESTE</t>
  </si>
  <si>
    <t>BREJO DOS SANTOS</t>
  </si>
  <si>
    <t>PORTO VELHO</t>
  </si>
  <si>
    <t>NOSSA SENHORA APARECIDA</t>
  </si>
  <si>
    <t>JOAO RAMALHO</t>
  </si>
  <si>
    <t>COLINAS DO TOCANTINS</t>
  </si>
  <si>
    <t>INOCÊNCIA</t>
  </si>
  <si>
    <t>PALMA</t>
  </si>
  <si>
    <t>COTRIGUAÇU</t>
  </si>
  <si>
    <t>CAAPORÃ</t>
  </si>
  <si>
    <t>PRESIDENTE MÉDICI</t>
  </si>
  <si>
    <t>NOSSA SENHORA DA GLÓRIA</t>
  </si>
  <si>
    <t>LUCELIA</t>
  </si>
  <si>
    <t>COLMÉIA</t>
  </si>
  <si>
    <t>ITAPORÃ</t>
  </si>
  <si>
    <t>PATROCÍNIO DO MURIAÉ</t>
  </si>
  <si>
    <t>CUIABÁ</t>
  </si>
  <si>
    <t>CABACEIRAS</t>
  </si>
  <si>
    <t>PRIMAVERA DE RONDÔNIA</t>
  </si>
  <si>
    <t>NOSSA SENHORA DAS DORES</t>
  </si>
  <si>
    <t>LUTECIA</t>
  </si>
  <si>
    <t>COMBINADO</t>
  </si>
  <si>
    <t>ITAQUIRAÍ</t>
  </si>
  <si>
    <t>PAULA CÂNDIDO</t>
  </si>
  <si>
    <t>CURVELÂNDIA</t>
  </si>
  <si>
    <t>CABEDELO</t>
  </si>
  <si>
    <t>RIO CRESPO</t>
  </si>
  <si>
    <t>NOSSA SENHORA DE LOURDES</t>
  </si>
  <si>
    <t>MARACAI</t>
  </si>
  <si>
    <t>CONCEIÇÃO</t>
  </si>
  <si>
    <t>IVINHEMA</t>
  </si>
  <si>
    <t>PEDRA DO ANTA</t>
  </si>
  <si>
    <t>DENISE</t>
  </si>
  <si>
    <t>CACHOEIRA DOS ÍNDIOS</t>
  </si>
  <si>
    <t>ROLIM DE MOURA</t>
  </si>
  <si>
    <t>NOSSA SENHORA DO SOCORRO</t>
  </si>
  <si>
    <t>MARAPOAMA</t>
  </si>
  <si>
    <t>COUTO DO MAGALHÃES</t>
  </si>
  <si>
    <t>JAPORÃ</t>
  </si>
  <si>
    <t>PEDRA DOURADA</t>
  </si>
  <si>
    <t>DIAMANTINO</t>
  </si>
  <si>
    <t>CACIMBA DE AREIA</t>
  </si>
  <si>
    <t>SANTA LUZIA D'OESTE</t>
  </si>
  <si>
    <t>PACATUBA</t>
  </si>
  <si>
    <t>MARTINOPOLIS</t>
  </si>
  <si>
    <t>CRISTALÂNDIA</t>
  </si>
  <si>
    <t>JARAGUARI</t>
  </si>
  <si>
    <t>PIRAPETINGA</t>
  </si>
  <si>
    <t>DOM AQUINO</t>
  </si>
  <si>
    <t>CACIMBA DE DENTRO</t>
  </si>
  <si>
    <t>SÃO FELIPE D'OESTE</t>
  </si>
  <si>
    <t>PEDRA MOLE</t>
  </si>
  <si>
    <t>MENDONCA</t>
  </si>
  <si>
    <t>CRIXÁS</t>
  </si>
  <si>
    <t>JARDIM</t>
  </si>
  <si>
    <t>PIRAÚBA</t>
  </si>
  <si>
    <t>FELIZ NATAL</t>
  </si>
  <si>
    <t>CACIMBAS</t>
  </si>
  <si>
    <t>SÃO FRANCISCO DO GUAPORÉ</t>
  </si>
  <si>
    <t>PINHÃO</t>
  </si>
  <si>
    <t>MONTE ALEGRE DO SUL</t>
  </si>
  <si>
    <t>DARCINÓPOLIS</t>
  </si>
  <si>
    <t>JATEÍ</t>
  </si>
  <si>
    <t>RECREIO</t>
  </si>
  <si>
    <t>FIGUEIRÓPOLIS D'OESTE</t>
  </si>
  <si>
    <t>CAIÇARA</t>
  </si>
  <si>
    <t>SÃO MIGUEL DO GUAPORÉ</t>
  </si>
  <si>
    <t>PIRAMBU</t>
  </si>
  <si>
    <t>MUNHOZ</t>
  </si>
  <si>
    <t>DIANÓPOLIS</t>
  </si>
  <si>
    <t>JUTÍ</t>
  </si>
  <si>
    <t>REDUTO</t>
  </si>
  <si>
    <t>GAÚCHA DO NORTE</t>
  </si>
  <si>
    <t>CAJAZEIRAS</t>
  </si>
  <si>
    <t>SERINGUEIRAS</t>
  </si>
  <si>
    <t>POÇO REDONDO</t>
  </si>
  <si>
    <t>NANTES</t>
  </si>
  <si>
    <t>DIVINÓPOLIS</t>
  </si>
  <si>
    <t>LADÁRIO</t>
  </si>
  <si>
    <t>RIO NOVO</t>
  </si>
  <si>
    <t>GENERAL CARNEIRO</t>
  </si>
  <si>
    <t>CAJAZEIRINHAS</t>
  </si>
  <si>
    <t>TEIXEIRÓPOLIS</t>
  </si>
  <si>
    <t>POÇO VERDE</t>
  </si>
  <si>
    <t>NOVA ALIANCA</t>
  </si>
  <si>
    <t>DOIS IRMÃOS</t>
  </si>
  <si>
    <t>LAGUNA CARAPÃ</t>
  </si>
  <si>
    <t>RIO POMBA</t>
  </si>
  <si>
    <t>GLÓRIA D'OESTE</t>
  </si>
  <si>
    <t>CALDAS BRANDÃO</t>
  </si>
  <si>
    <t>THEOBROMA</t>
  </si>
  <si>
    <t>PORTO DA FOLHA</t>
  </si>
  <si>
    <t>NOVAIS</t>
  </si>
  <si>
    <t>DUERÉ</t>
  </si>
  <si>
    <t>MARACAJÚ</t>
  </si>
  <si>
    <t>ROCHEDO DE MINAS</t>
  </si>
  <si>
    <t>GUARANTÃ DO NORTE</t>
  </si>
  <si>
    <t>CAMALAÚ</t>
  </si>
  <si>
    <t>URUPÁ</t>
  </si>
  <si>
    <t>PROPRIÁ</t>
  </si>
  <si>
    <t>NOVO HORIZONTE</t>
  </si>
  <si>
    <t>ESPERANTINA</t>
  </si>
  <si>
    <t>MIRANDA</t>
  </si>
  <si>
    <t>RODEIRO</t>
  </si>
  <si>
    <t>GUIRATINGA</t>
  </si>
  <si>
    <t>CAMPINA GRANDE</t>
  </si>
  <si>
    <t>VALE DO ANARI</t>
  </si>
  <si>
    <t>RIACHUELO</t>
  </si>
  <si>
    <t>OSCAR BRESSANE</t>
  </si>
  <si>
    <t>Queda de Tensão em Cabo de Alumínio Multiplexado - Rede 
Aérea Secundária</t>
  </si>
  <si>
    <t>FÁTIMA</t>
  </si>
  <si>
    <t>MUNDO NOVO</t>
  </si>
  <si>
    <t>ROSÁRIO DA LIMEIRA</t>
  </si>
  <si>
    <t>INDIAVAÍ</t>
  </si>
  <si>
    <t>CAPIM</t>
  </si>
  <si>
    <t>VALE DO PARAÍSO</t>
  </si>
  <si>
    <t>RIBEIRÓPOLIS</t>
  </si>
  <si>
    <t>OSVALDO CRUZ</t>
  </si>
  <si>
    <t>FIGUEIRÓPOLIS</t>
  </si>
  <si>
    <t>NAVIRAÍ</t>
  </si>
  <si>
    <t>SANTA MARGARIDA</t>
  </si>
  <si>
    <t>IPIRANGA DO NORTE</t>
  </si>
  <si>
    <t>CARAÚBAS</t>
  </si>
  <si>
    <t>VILHENA</t>
  </si>
  <si>
    <t>ROSÁRIO DO CATETE</t>
  </si>
  <si>
    <t>PALMITAL</t>
  </si>
  <si>
    <t>FILADÉLFIA</t>
  </si>
  <si>
    <t>NIOAQUE</t>
  </si>
  <si>
    <t>SANTANA DE CATAGUASES</t>
  </si>
  <si>
    <t>ITANHANGÁ</t>
  </si>
  <si>
    <t>CARRAPATEIRA</t>
  </si>
  <si>
    <t>SALGADO</t>
  </si>
  <si>
    <t>PARAGUACU PAULISTA</t>
  </si>
  <si>
    <t>FORMOSO DO ARAGUAIA</t>
  </si>
  <si>
    <t>NOVA ALVORADA DO SUL</t>
  </si>
  <si>
    <t>SANTANA DO MANHUAÇU</t>
  </si>
  <si>
    <t>ITAÚBA</t>
  </si>
  <si>
    <t>CASSERENGUE</t>
  </si>
  <si>
    <t>SANTA ROSA DE LIMA</t>
  </si>
  <si>
    <t>PARAPUA</t>
  </si>
  <si>
    <t>GOIANORTE</t>
  </si>
  <si>
    <t>NOVA ANDRADINA</t>
  </si>
  <si>
    <t>SANTO ANTÔNIO DO AVENTUREIRO</t>
  </si>
  <si>
    <t>ITIQUIRA</t>
  </si>
  <si>
    <t>CATINGUEIRA</t>
  </si>
  <si>
    <t>SANTANA DO SÃO FRANCISCO</t>
  </si>
  <si>
    <t>PEDRA BELA</t>
  </si>
  <si>
    <t>GOIATINS</t>
  </si>
  <si>
    <t>NOVO HORIZONTE DO SUL</t>
  </si>
  <si>
    <t>SÃO GERALDO</t>
  </si>
  <si>
    <t>JACIARA</t>
  </si>
  <si>
    <t>CATOLÉ DO ROCHA</t>
  </si>
  <si>
    <t>SANTO AMARO DAS BROTAS</t>
  </si>
  <si>
    <t>PEDRINHAS PAULISTA</t>
  </si>
  <si>
    <t>GUARAÍ</t>
  </si>
  <si>
    <t>PARAÍSO DAS ÁGUAS</t>
  </si>
  <si>
    <t>SÃO JOÃO DO MANHUAÇU</t>
  </si>
  <si>
    <t>JANGADA</t>
  </si>
  <si>
    <t>CATURITÉ</t>
  </si>
  <si>
    <t>SÃO CRISTÓVÃO</t>
  </si>
  <si>
    <t>PINDORAMA</t>
  </si>
  <si>
    <t>GURUPI</t>
  </si>
  <si>
    <t>PARANAÍBA</t>
  </si>
  <si>
    <t>SÃO JOÃO NEPOMUCENO</t>
  </si>
  <si>
    <t>JAURU</t>
  </si>
  <si>
    <t>SÃO DOMINGOS</t>
  </si>
  <si>
    <t>PINHALZINHO</t>
  </si>
  <si>
    <t>IPUEIRAS</t>
  </si>
  <si>
    <t>PARANHOS</t>
  </si>
  <si>
    <t>SÃO MIGUEL DO ANTA</t>
  </si>
  <si>
    <t>JUARA</t>
  </si>
  <si>
    <t>CONDADO</t>
  </si>
  <si>
    <t>SÃO FRANCISCO</t>
  </si>
  <si>
    <t>PIQUEROBI</t>
  </si>
  <si>
    <t>ITACAJÁ</t>
  </si>
  <si>
    <t>PEDRO GOMES</t>
  </si>
  <si>
    <t>SÃO SEBASTIÃO DA VARGEM ALEGRE</t>
  </si>
  <si>
    <t>JUÍNA</t>
  </si>
  <si>
    <t>CONDE</t>
  </si>
  <si>
    <t>SÃO MIGUEL DO ALEIXO</t>
  </si>
  <si>
    <t>PLATINA</t>
  </si>
  <si>
    <t>ITAGUATINS</t>
  </si>
  <si>
    <t>PONTA PORÃ</t>
  </si>
  <si>
    <t>SAPUCAIA</t>
  </si>
  <si>
    <t>JURUENA</t>
  </si>
  <si>
    <t>CONGO</t>
  </si>
  <si>
    <t>SIMÃO DIAS</t>
  </si>
  <si>
    <t>PRACINHA</t>
  </si>
  <si>
    <t>ITAPIRATINS</t>
  </si>
  <si>
    <t>PORTO MURTINHO</t>
  </si>
  <si>
    <t>SENADOR CORTES</t>
  </si>
  <si>
    <t>JUSCIMEIRA</t>
  </si>
  <si>
    <t>COREMAS</t>
  </si>
  <si>
    <t>SIRIRI</t>
  </si>
  <si>
    <t>PRESIDENTE BERNARDES</t>
  </si>
  <si>
    <t>RIBAS DO RIO PARDO</t>
  </si>
  <si>
    <t>SENADOR FIRMINO</t>
  </si>
  <si>
    <t>LAMBARI D'OESTE</t>
  </si>
  <si>
    <t>COXIXOLA</t>
  </si>
  <si>
    <t>TELHA</t>
  </si>
  <si>
    <t>PRESIDENTE EPITACIO</t>
  </si>
  <si>
    <t>JAÚ DO TOCANTINS</t>
  </si>
  <si>
    <t>RIO BRILHANTE</t>
  </si>
  <si>
    <t>SERICITA</t>
  </si>
  <si>
    <t>LUCAS DO RIO VERDE</t>
  </si>
  <si>
    <t>CRUZ DO ESPÍRITO SANTO</t>
  </si>
  <si>
    <t>PRESIDENTE PRUDENTE</t>
  </si>
  <si>
    <t>JUARINA</t>
  </si>
  <si>
    <t>RIO NEGRO</t>
  </si>
  <si>
    <t>SILVEIRÂNIA</t>
  </si>
  <si>
    <t>LUCIARA</t>
  </si>
  <si>
    <t>CUBATI</t>
  </si>
  <si>
    <t>PRESIDENTE VENCESLAU</t>
  </si>
  <si>
    <t>LAGOA DA CONFUSAO</t>
  </si>
  <si>
    <t>RIO VERDE DE MATO GROSSO</t>
  </si>
  <si>
    <t>SIMONÉSIA</t>
  </si>
  <si>
    <t>MARCELÂNDIA</t>
  </si>
  <si>
    <t>CUITÉ</t>
  </si>
  <si>
    <t>QUATA</t>
  </si>
  <si>
    <t>LAGOA DO TOCANTINS</t>
  </si>
  <si>
    <t>ROCHEDO</t>
  </si>
  <si>
    <t>SUMIDOURO</t>
  </si>
  <si>
    <t>MATUPÁ</t>
  </si>
  <si>
    <t>CUITÉ DE MAMANGUAPE</t>
  </si>
  <si>
    <t>RANCHARIA</t>
  </si>
  <si>
    <t>LAJEADO</t>
  </si>
  <si>
    <t>SÃO GABRIEL DO OESTE</t>
  </si>
  <si>
    <t>TABULEIRO</t>
  </si>
  <si>
    <t>MIRASSOL D'OESTE</t>
  </si>
  <si>
    <t>CUITEGI</t>
  </si>
  <si>
    <t>REGENTE FEIJO</t>
  </si>
  <si>
    <t>LAVANDEIRA</t>
  </si>
  <si>
    <t>SETE QUEDAS</t>
  </si>
  <si>
    <t>TOCANTINS</t>
  </si>
  <si>
    <t>NOBRES</t>
  </si>
  <si>
    <t>CURRAL DE CIMA</t>
  </si>
  <si>
    <t>RIBEIRAO DO SUL</t>
  </si>
  <si>
    <t>LIZARDA</t>
  </si>
  <si>
    <t>SIDROLÂNDIA</t>
  </si>
  <si>
    <t>UBÁ</t>
  </si>
  <si>
    <t>NORTELÂNDIA</t>
  </si>
  <si>
    <t>CURRAL VELHO</t>
  </si>
  <si>
    <t>RIBEIRAO DOS INDIOS</t>
  </si>
  <si>
    <t>LUZINÓPOLIS</t>
  </si>
  <si>
    <t>SONORA</t>
  </si>
  <si>
    <t>VIÇOSA</t>
  </si>
  <si>
    <t>NOSSA SENHORA DO LIVRAMENTO</t>
  </si>
  <si>
    <t>DAMIÃO</t>
  </si>
  <si>
    <t>RINOPOLIS</t>
  </si>
  <si>
    <t>MARIANÓPOLIS</t>
  </si>
  <si>
    <t>TACURU</t>
  </si>
  <si>
    <t>VIEIRAS</t>
  </si>
  <si>
    <t>NOVA BANDEIRANTES</t>
  </si>
  <si>
    <t>DESTERRO</t>
  </si>
  <si>
    <t>SAGRES</t>
  </si>
  <si>
    <t>MATEIROS</t>
  </si>
  <si>
    <t>TAQUARUSSU</t>
  </si>
  <si>
    <t>VISCONDE DO RIO BRANCO</t>
  </si>
  <si>
    <t>NOVA BRASILÂNDIA</t>
  </si>
  <si>
    <t>DIAMANTE</t>
  </si>
  <si>
    <t>SALES</t>
  </si>
  <si>
    <t>MAURILÂNDIA</t>
  </si>
  <si>
    <t>TERENOS</t>
  </si>
  <si>
    <t>NOVA CANAÃ DO NORTE</t>
  </si>
  <si>
    <t>DONA INÊS</t>
  </si>
  <si>
    <t>SALMOURAO</t>
  </si>
  <si>
    <t>MIRACEMA DO TOCANTINS</t>
  </si>
  <si>
    <t>VICENTINA</t>
  </si>
  <si>
    <t>NOVA GUARITA</t>
  </si>
  <si>
    <t>DUAS ESTRADAS</t>
  </si>
  <si>
    <t>SALTO GRANDE</t>
  </si>
  <si>
    <t>MIRANORTE</t>
  </si>
  <si>
    <t>NOVA LACERDA</t>
  </si>
  <si>
    <t>EMAS</t>
  </si>
  <si>
    <t>SANTO ANASTACIO</t>
  </si>
  <si>
    <t>MONTE DO CARMO</t>
  </si>
  <si>
    <t>NOVA MARILÂNDIA</t>
  </si>
  <si>
    <t>ESPERANÇA</t>
  </si>
  <si>
    <t>SANTO EXPEDITO</t>
  </si>
  <si>
    <t>MONTE SANTO</t>
  </si>
  <si>
    <t>NOVA MARINGÁ</t>
  </si>
  <si>
    <t>FAGUNDES</t>
  </si>
  <si>
    <t>SENADOR AMARAL</t>
  </si>
  <si>
    <t>MURICILÂNDIA</t>
  </si>
  <si>
    <t>NOVA MONTE VERDE</t>
  </si>
  <si>
    <t>FREI MARTINHO</t>
  </si>
  <si>
    <t>TABAPUA</t>
  </si>
  <si>
    <t>NATIVIDADE</t>
  </si>
  <si>
    <t>NOVA MUTUM</t>
  </si>
  <si>
    <t>GADO BRAVO</t>
  </si>
  <si>
    <t>TARUMA</t>
  </si>
  <si>
    <t>NAZARÉ</t>
  </si>
  <si>
    <t>NOVA NAZARÉ</t>
  </si>
  <si>
    <t>GUARABIRA</t>
  </si>
  <si>
    <t>TOLEDO</t>
  </si>
  <si>
    <t>NOVA OLINDA</t>
  </si>
  <si>
    <t>NOVA OLÍMPIA</t>
  </si>
  <si>
    <t>GURINHÉM</t>
  </si>
  <si>
    <t>TUIUTI</t>
  </si>
  <si>
    <t>NOVA ROSALÂNDIA</t>
  </si>
  <si>
    <t>NOVA SANTA HELENA</t>
  </si>
  <si>
    <t>GURJÃO</t>
  </si>
  <si>
    <t>TUPA</t>
  </si>
  <si>
    <t>NOVO ACORDO</t>
  </si>
  <si>
    <t>NOVA UBIRATÃ</t>
  </si>
  <si>
    <t>IBIARA</t>
  </si>
  <si>
    <t>URUPES</t>
  </si>
  <si>
    <t>NOVO ALEGRE</t>
  </si>
  <si>
    <t>NOVA XAVANTINA</t>
  </si>
  <si>
    <t>IGARACY</t>
  </si>
  <si>
    <t>VARGEM</t>
  </si>
  <si>
    <t>NOVO JARDIM</t>
  </si>
  <si>
    <t>NOVO HORIZONTE DO NORTE</t>
  </si>
  <si>
    <t>IMACULADA</t>
  </si>
  <si>
    <t>OLIVEIRA DE FÁTIMA</t>
  </si>
  <si>
    <t>NOVO MUNDO</t>
  </si>
  <si>
    <t>INGÁ</t>
  </si>
  <si>
    <t>PALMAS</t>
  </si>
  <si>
    <t>NOVO SANTO ANTÔNIO</t>
  </si>
  <si>
    <t>PALMEIRANTE</t>
  </si>
  <si>
    <t>NOVO SÃO JOAQUIM</t>
  </si>
  <si>
    <t>ITAPORANGA</t>
  </si>
  <si>
    <t>PALMEIRAS DO TOCANTINS</t>
  </si>
  <si>
    <t>PARANAÍTA</t>
  </si>
  <si>
    <t>ITAPOROROCA</t>
  </si>
  <si>
    <t>PALMEIRÓPOLIS</t>
  </si>
  <si>
    <t>PARANATINGA</t>
  </si>
  <si>
    <t>ITATUBA</t>
  </si>
  <si>
    <t>PARAÍSO DO TOCANTINS</t>
  </si>
  <si>
    <t>PEDRA PRETA</t>
  </si>
  <si>
    <t>JACARAÚ</t>
  </si>
  <si>
    <t>PARANÃ</t>
  </si>
  <si>
    <t>PEIXOTO DE AZEVEDO</t>
  </si>
  <si>
    <t>JERICÓ</t>
  </si>
  <si>
    <t>PAU D'ARCO</t>
  </si>
  <si>
    <t>PLANALTO DA SERRA</t>
  </si>
  <si>
    <t>JOÃO PESSOA</t>
  </si>
  <si>
    <t>PEDRO AFONSO</t>
  </si>
  <si>
    <t>POCONÉ</t>
  </si>
  <si>
    <t>JOCA CLAUDINO</t>
  </si>
  <si>
    <t>PEIXE</t>
  </si>
  <si>
    <t>PONTAL DO ARAGUAIA</t>
  </si>
  <si>
    <t>JUAREZ TÁVORA</t>
  </si>
  <si>
    <t>PEQUIZEIRO</t>
  </si>
  <si>
    <t>PONTE BRANCA</t>
  </si>
  <si>
    <t>JUAZEIRINHO</t>
  </si>
  <si>
    <t>PONTES E LACERDA</t>
  </si>
  <si>
    <t>JUNCO DO SERIDÓ</t>
  </si>
  <si>
    <t>PIRAQUÊ</t>
  </si>
  <si>
    <t>PORTO ALEGRE DO NORTE</t>
  </si>
  <si>
    <t>JURIPIRANGA</t>
  </si>
  <si>
    <t>PIUM</t>
  </si>
  <si>
    <t>PORTO DOS GAÚCHOS</t>
  </si>
  <si>
    <t>JURU</t>
  </si>
  <si>
    <t>PONTE ALTA DO BOM JESUS</t>
  </si>
  <si>
    <t>PORTO ESPERIDIÃO</t>
  </si>
  <si>
    <t>LAGOA</t>
  </si>
  <si>
    <t>PONTE ALTA DO TOCANTINS</t>
  </si>
  <si>
    <t>PORTO ESTRELA</t>
  </si>
  <si>
    <t>LAGOA DE DENTRO</t>
  </si>
  <si>
    <t>PORTO ALEGRE DO TOCANTINS</t>
  </si>
  <si>
    <t>POXORÉU</t>
  </si>
  <si>
    <t>LAGOA SECA</t>
  </si>
  <si>
    <t>PORTO NACIONAL</t>
  </si>
  <si>
    <t>PRIMAVERA DO LESTE</t>
  </si>
  <si>
    <t>LASTRO</t>
  </si>
  <si>
    <t>PRAIA NORTE</t>
  </si>
  <si>
    <t>QUERÊNCIA</t>
  </si>
  <si>
    <t>LIVRAMENTO</t>
  </si>
  <si>
    <t>PRESIDENTE KENNEDY</t>
  </si>
  <si>
    <t>RESERVA DO CABAÇAL</t>
  </si>
  <si>
    <t>LOGRADOURO</t>
  </si>
  <si>
    <t>PUGMIL</t>
  </si>
  <si>
    <t>RIBEIRÃO CASCALHEIRA</t>
  </si>
  <si>
    <t>LUCENA</t>
  </si>
  <si>
    <t>RECURSOLÂNDIA</t>
  </si>
  <si>
    <t>RIBEIRÃOZINHO</t>
  </si>
  <si>
    <t>MÃE D'ÁGUA</t>
  </si>
  <si>
    <t>RIACHINHO</t>
  </si>
  <si>
    <t>MALTA</t>
  </si>
  <si>
    <t>RIO DA CONCEIÇÃO</t>
  </si>
  <si>
    <t>RONDOLÂNDIA</t>
  </si>
  <si>
    <t>MAMANGUAPE</t>
  </si>
  <si>
    <t>RONDONÓPOLIS</t>
  </si>
  <si>
    <t>MANAÍRA</t>
  </si>
  <si>
    <t>RIO SONO</t>
  </si>
  <si>
    <t>ROSÁRIO OESTE</t>
  </si>
  <si>
    <t>MARCAÇÃO</t>
  </si>
  <si>
    <t>SAMPAIO</t>
  </si>
  <si>
    <t>SALTO DO CÉU</t>
  </si>
  <si>
    <t>MARI</t>
  </si>
  <si>
    <t>SANDOLÂNDIA</t>
  </si>
  <si>
    <t>SANTA CARMEM</t>
  </si>
  <si>
    <t>MARIZÓPOLIS</t>
  </si>
  <si>
    <t>SANTA CECILIA</t>
  </si>
  <si>
    <t>SANTA CRUZ DO XINGU</t>
  </si>
  <si>
    <t>MASSARANDUBA</t>
  </si>
  <si>
    <t>SANTA MARIA</t>
  </si>
  <si>
    <t>SANTA RITA DO TRIVELATO</t>
  </si>
  <si>
    <t>MATARACA</t>
  </si>
  <si>
    <t>SANTA RITA</t>
  </si>
  <si>
    <t>SANTA TEREZINHA</t>
  </si>
  <si>
    <t>MATINHAS</t>
  </si>
  <si>
    <t>SANTA ROSA DO TOCANTINS</t>
  </si>
  <si>
    <t>SANTO AFONSO</t>
  </si>
  <si>
    <t>MATO GROSSO</t>
  </si>
  <si>
    <t>SANTA TEREZA</t>
  </si>
  <si>
    <t>SANTO ANTÔNIO DE LEVERGER</t>
  </si>
  <si>
    <t>MATURÉIA</t>
  </si>
  <si>
    <t>SANTO ANTÔNIO DO LESTE</t>
  </si>
  <si>
    <t>MOGEIRO</t>
  </si>
  <si>
    <t>SÃO BENTO</t>
  </si>
  <si>
    <t>SÃO FÉLIX DO ARAGUAIA</t>
  </si>
  <si>
    <t>MONTADAS</t>
  </si>
  <si>
    <t>SÃO FÉLIX DO TOCANTINS</t>
  </si>
  <si>
    <t>SÃO JOSÉ DO POVO</t>
  </si>
  <si>
    <t>MONTE HOREBE</t>
  </si>
  <si>
    <t>SAO MIGUEL DO TOCANTINS</t>
  </si>
  <si>
    <t>SÃO JOSÉ DO RIO CLARO</t>
  </si>
  <si>
    <t>MONTEIRO</t>
  </si>
  <si>
    <t>SÃO SALVADOR DO TOCANTINS</t>
  </si>
  <si>
    <t>SÃO JOSÉ DO XINGU</t>
  </si>
  <si>
    <t>MULUNGU</t>
  </si>
  <si>
    <t>SÃO SEBASTIÃO DO TOCANTINS</t>
  </si>
  <si>
    <t>SÃO JOSÉ DOS QUATRO MARCOS</t>
  </si>
  <si>
    <t>NATUBA</t>
  </si>
  <si>
    <t>SÃO VALÉRIO</t>
  </si>
  <si>
    <t>SÃO PEDRO DA CIPA</t>
  </si>
  <si>
    <t>NAZAREZINHO</t>
  </si>
  <si>
    <t>SILVANÓPOLIS</t>
  </si>
  <si>
    <t>SAPEZAL</t>
  </si>
  <si>
    <t>NOVA FLORESTA</t>
  </si>
  <si>
    <t>SITIO NOVO</t>
  </si>
  <si>
    <t>SERRA NOVA DOURADA</t>
  </si>
  <si>
    <t>SUCUPIRA</t>
  </si>
  <si>
    <t>SINOP</t>
  </si>
  <si>
    <t>NOVA PALMEIRA</t>
  </si>
  <si>
    <t>SUMAUMA</t>
  </si>
  <si>
    <t>SORRISO</t>
  </si>
  <si>
    <t>OLHO D'ÁGUA</t>
  </si>
  <si>
    <t>TAGUATINGA</t>
  </si>
  <si>
    <t>TABAPORÃ</t>
  </si>
  <si>
    <t>OLIVEDOS</t>
  </si>
  <si>
    <t>TAIPAS</t>
  </si>
  <si>
    <t>TANGARÁ DA SERRA</t>
  </si>
  <si>
    <t>OROBÓ</t>
  </si>
  <si>
    <t>TALISMÃ</t>
  </si>
  <si>
    <t>TAPURAH</t>
  </si>
  <si>
    <t>OURO VELHO</t>
  </si>
  <si>
    <t>TOCANTÍNIA</t>
  </si>
  <si>
    <t>TERRA NOVA DO NORTE</t>
  </si>
  <si>
    <t>PARARI</t>
  </si>
  <si>
    <t>TOCANTINÓPOLIS</t>
  </si>
  <si>
    <t>TESOURO</t>
  </si>
  <si>
    <t>PASSAGEM</t>
  </si>
  <si>
    <t>TUPIRAMA</t>
  </si>
  <si>
    <t>TORIXORÉU</t>
  </si>
  <si>
    <t>PATOS</t>
  </si>
  <si>
    <t>TUPIRATINS</t>
  </si>
  <si>
    <t>UNIÃO DO SUL</t>
  </si>
  <si>
    <t>PAULISTA</t>
  </si>
  <si>
    <t>WANDERLÂNDIA</t>
  </si>
  <si>
    <t>VALE DE SÃO DOMINGOS</t>
  </si>
  <si>
    <t>PEDRA BRANCA</t>
  </si>
  <si>
    <t>XAMBIOÁ</t>
  </si>
  <si>
    <t>VÁRZEA GRANDE</t>
  </si>
  <si>
    <t>PEDRA LAVRADA</t>
  </si>
  <si>
    <t>VERA</t>
  </si>
  <si>
    <t>PEDRAS DE FOGO</t>
  </si>
  <si>
    <t>VILA BELA DA SANTÍSSIMA TRINDADE</t>
  </si>
  <si>
    <t>PEDRO RÉGIS</t>
  </si>
  <si>
    <t>VILA RICA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</si>
  <si>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</si>
  <si>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</si>
  <si>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</si>
  <si>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</si>
  <si>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</si>
  <si>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</si>
  <si>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</si>
  <si>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</si>
  <si>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</si>
  <si>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</si>
  <si>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</si>
  <si>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</si>
  <si>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</si>
  <si>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</si>
  <si>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</si>
  <si>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</si>
  <si>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REMÍGIO</t>
  </si>
  <si>
    <t>RIACHÃO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</si>
  <si>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</si>
  <si>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</si>
  <si>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</si>
  <si>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</si>
  <si>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</si>
  <si>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</si>
  <si>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</si>
  <si>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</si>
  <si>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</si>
  <si>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 HELENA</t>
  </si>
  <si>
    <t>SANTA INÊS</t>
  </si>
  <si>
    <t>SANTA LUZIA</t>
  </si>
  <si>
    <t>SANTA TERESINHA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</si>
  <si>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</si>
  <si>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</si>
  <si>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</si>
  <si>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</si>
  <si>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</si>
  <si>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</si>
  <si>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</si>
  <si>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</si>
  <si>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</si>
  <si>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</si>
  <si>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</si>
  <si>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</si>
  <si>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</si>
  <si>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</si>
  <si>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</si>
  <si>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</si>
  <si>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</si>
  <si>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</si>
  <si>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</si>
  <si>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</si>
  <si>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</si>
  <si>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</si>
  <si>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</si>
  <si>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</si>
  <si>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</si>
  <si>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</si>
  <si>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</si>
  <si>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</si>
  <si>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</si>
  <si>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</si>
  <si>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</si>
  <si>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</si>
  <si>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</si>
  <si>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</si>
  <si>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</si>
  <si>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</si>
  <si>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</si>
  <si>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</si>
  <si>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</si>
  <si>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</si>
  <si>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</si>
  <si>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</si>
  <si>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</si>
  <si>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</si>
  <si>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</si>
  <si>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</si>
  <si>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</si>
  <si>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</si>
  <si>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Demanda total Industrial (kVA)</t>
  </si>
  <si>
    <t xml:space="preserve"> Descrever Cargas Industriais</t>
  </si>
  <si>
    <t>Tabela Previsão de Demanda kVA Cargas Industriais</t>
  </si>
  <si>
    <t>Carga Industrial</t>
  </si>
  <si>
    <t>Conforme NDU 006 página 65, a demanda mínima de cargas industriais por lote é de 15 kVA. Não poderá exceder a cargas do grupo tarifário B e nem conter cargas especiais. NDU 01 6.7. Nesse caso apresentar projeto específico.</t>
  </si>
  <si>
    <t>AS GUIAS E CÉLULAS EDITÁVEIS OU SELECIONÁVEIS ESTÃO EVIDENCIADAS EM COR AZUL CLARO.</t>
  </si>
  <si>
    <t>1 - Defina o Número do Circuito. DEVERÁ SER GERADO UMA PLANILHA POR VEZ OU POR CADA CIRCUITO PROJETADO</t>
  </si>
  <si>
    <t>CÁLCULO QUEDA DE TENSÃO E CARREGAMENTO DE TRANSFORMADORES - LOTEAMENTO ABERTO + ÁREA COMERCIAL + INDUSTRIAL</t>
  </si>
  <si>
    <t>V = 440/220 V</t>
  </si>
  <si>
    <t>V = 440/380 V</t>
  </si>
  <si>
    <t>2 Fases</t>
  </si>
  <si>
    <t>2 # 2(2)</t>
  </si>
  <si>
    <t>2 # 1/0(1/0)</t>
  </si>
  <si>
    <t>2 # 4/0(1/0)</t>
  </si>
  <si>
    <t>2x1x70+70</t>
  </si>
  <si>
    <t>2x1x120+70</t>
  </si>
  <si>
    <t>2x1x35+35</t>
  </si>
  <si>
    <t>3x1x35+35</t>
  </si>
  <si>
    <t>9 - Em casos de loteamentos com cargas industriais, definir a quantidade de cargas industriais no circuito a ser calculado, considerando demanda mínima de 15 kVA por lote, conforme NDU 006 página 65. Quando não houver cargas industriais, a célula poderá permanecer em branco ou ser preenchida com valor 0. As cargas não poderão exceder os limites do grupo tarifário B nem conter cargas especiais, conforme NDU 01 item 6.7. Caso o circuito não atenda, deverá ser apresentado projeto específico.</t>
  </si>
  <si>
    <t>10 - No campo Imagem do Circuito, insira um print do circuito de BT para o transformador dimensionado e posicione sobre a área informada. (Dica: Antes de inserir, certificar que conste as cargas em cada ponto e os vértices: TR-A;A-B; B-C, etc.               Utilize o atalho Windows+Shift+S e selecione em seu projeto a área do circuito informado para o print . Na planilha utilize o atalho CTRL+V e mova a imagem para a área requerida.</t>
  </si>
  <si>
    <t>12 - Por fim,  conforme norma, o documento deverá ser enviado a Energisa juntamente com o processo do projeto elétrico com a assinatura do responsável técnico, para isso, foi deixado um espaço adequado. Para gerar o PDF final, utilize o atalho CTRL+P</t>
  </si>
  <si>
    <t>11.1 - Caso, ao preencher as informações para o cálculo de queda de tensão, seja exibido o aviso “Favor selecionar cabo trifásico/bifásico” ao escolher o condutor na coluna F, verifique se a tensão secundária selecionada corresponde ao tipo de condutor utilizado.
Para condutores trifásicos, devem ser utilizadas as tensões: 127/220 V e 220/380 V
Para condutores bifásicos, devem ser utilizadas as tensões: 440/220 V e 440/380 V</t>
  </si>
  <si>
    <t>11.2 - Critério para identificação das cargas no meio do trecho e fim do trecho. Colunas C e D.</t>
  </si>
  <si>
    <t>9.1 - Caso seja exibido algum desses avisos, é necessário ajustar o valor da Demanda Total Industrial, garantindo que a demanda mínima seja de 15 kVA e que o valor não ultrapasse o limite do Grupo B (75 kW / 81 kVA).</t>
  </si>
  <si>
    <t>6.1 - Caso, ao selecionar a UN, seja exibido o aviso “Favor selecionar município”, será necessário selecionar o estado correspondente ao local do empreendimento no campo abaixo da célula “Local”</t>
  </si>
  <si>
    <t>Exemplo para definir carga meio e fim do trecho: 
Considerando Circuito TR 01 que atenderá os seguintes lotes abertos conforme área e kva/lote seguindo a tabela 02 da NDU 006 teremos:
250 a 360m² = 20 un    - x 1,47
360 a 450m² = 05 un    - x 2,33
Carga adicional independente da área = 1 un - x 5,00
Estes serão os valores a considerar em cada poste que compreendem o circuito. Caso haja outros lotes com dimensões diferentes, deverá seguir o mesmo conceito, ver a quantidade e identificar na tabela qual será a demanda.
1. Se no meio do trecho entre (A – B) tivermos 4 Postes, e cada poste atender lotes de 260m² com ramal de ligação, então teremos a seguinte carga no meio do trecho:
8 Lotes por Poste x 1,47kVA = 11,76kVA x 4 Postes =  47,04kVA no meio do trecho entre A - B.
2. Caso no meio do trecho haja uma carga adicional em um poste nesse trecho, teremos como exemplo:
7 Lotes x 1,47kVA + 5kVA = 15,29kVA
Nos demais, 8 Lotes por Poste x 1,47kVA = 11,76kVA x 3 Postes =  35,28kVA.
Total no meio do trecho: 1 Poste 15,29kVA + 3 Postes 35,28kVA = 50,57kVA 
3. Carga no fim do trecho (A-B): Poderá ser a soma das demandas o último poste ou a soma das cargas de um trecho seguinte, quando houve mudanção de direação do circuito ou troca de cabo. Utilizará os mesmos valores de kVA definidos.
Exemplo:
Se no fim do trecho, nesse exemplo, último poste atender 6 lotes de 260m², 1 Lote de 370² e 1 carga adicional teremos.
6 Lotes x 1,47kVA = 8,82kVA
1 Lotes x 2,33kVA = 2,33kVA
1 Carga adicional - 5,00kVA
Total da carga no fim do trecho = 16,15kVA
Embora não mencionado a carga do sistema de iluminação deve ser contemplado também como carga no meio e fim do trecho.</t>
  </si>
  <si>
    <r>
      <t xml:space="preserve">8- Os campos "Total kVA", "Total de lotes", "Transformador", "Tronco de BT"; "Carregamento";"Total de Pontos";"Potência de IP" e "Fator de Crescimento" serão calculados automaticamente. Obs.: </t>
    </r>
    <r>
      <rPr>
        <b/>
        <sz val="11"/>
        <color rgb="FFFF0000"/>
        <rFont val="Trebuchet MS"/>
        <family val="2"/>
      </rPr>
      <t>Não será considerado fator de crescimento nas carga de IP por se tratar de carga estável.</t>
    </r>
  </si>
  <si>
    <r>
      <t xml:space="preserve">11 - O modelo do cálculo de queda de tensão deverá seguir conforme modelo ao lado.  O projetista deverá inserir os pontos corretamente de forma que haja uma continuidade. Na coluna A, o projetista deverá definir os pontos para a queda de tensão, entre as opções oferecidas. Na coluna B, C e D, o projetista será responsável por inserir as distâncias e potências conforme seu dimensionamento. As colunas E, G, H e I realizarão automaticamente o cálculo. Por fim, o projetista deverá escolher entre as opções oferecidas qual condutor será utilizado na coluna F. </t>
    </r>
    <r>
      <rPr>
        <b/>
        <sz val="11"/>
        <color rgb="FFFF0000"/>
        <rFont val="Trebuchet MS"/>
        <family val="2"/>
      </rPr>
      <t>OBSERVAR A SEQUENCIA ALFABÉTICA A FIM DE QUE O PERCENTUAL ACUMULADO ESTEJA CORRETO. Conforme exemplo ao lado. Nunca pular linha.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</si>
</sst>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9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b/>
      <sz val="11"/>
      <color rgb="FF0C769E"/>
      <name val="Aptos Narrow"/>
      <family val="2"/>
      <scheme val="minor"/>
    </font>
    <font>
      <b/>
      <sz val="14"/>
      <color rgb="FF0C769E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2"/>
      <color rgb="FF0C769E"/>
      <name val="Aptos Narrow"/>
      <family val="2"/>
      <scheme val="minor"/>
    </font>
    <font>
      <b/>
      <sz val="11"/>
      <name val="Aptos Narrow"/>
      <family val="2"/>
      <scheme val="minor"/>
    </font>
    <font>
      <b/>
      <sz val="9"/>
      <color theme="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2"/>
      <color theme="3" tint="0.249977111117893"/>
      <name val="Aptos Narrow"/>
      <family val="2"/>
      <scheme val="minor"/>
    </font>
    <font>
      <b/>
      <sz val="14"/>
      <color theme="4" tint="-0.249977111117893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b/>
      <sz val="12"/>
      <color theme="7" tint="-0.249977111117893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0"/>
      <color theme="7" tint="-0.249977111117893"/>
      <name val="Aptos Narrow"/>
      <family val="2"/>
      <scheme val="minor"/>
    </font>
    <font>
      <sz val="8"/>
      <name val="Aptos Narrow"/>
      <family val="2"/>
      <scheme val="minor"/>
    </font>
    <font>
      <b/>
      <sz val="18"/>
      <color theme="0"/>
      <name val="Trebuchet MS"/>
      <family val="2"/>
    </font>
    <font>
      <sz val="11"/>
      <color theme="1"/>
      <name val="Trebuchet MS"/>
      <family val="2"/>
    </font>
    <font>
      <b/>
      <sz val="18"/>
      <color theme="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b/>
      <sz val="12"/>
      <color theme="3" tint="0.249977111117893"/>
      <name val="Trebuchet MS"/>
      <family val="2"/>
    </font>
    <font>
      <b/>
      <sz val="12"/>
      <color theme="1"/>
      <name val="Trebuchet MS"/>
      <family val="2"/>
    </font>
    <font>
      <b/>
      <sz val="11"/>
      <color rgb="FFFF0000"/>
      <name val="Trebuchet MS"/>
      <family val="2"/>
    </font>
    <font>
      <b/>
      <sz val="14"/>
      <color theme="1"/>
      <name val="Trebuchet MS"/>
      <family val="2"/>
    </font>
  </fonts>
  <fills count="1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C769E"/>
        <bgColor indexed="64"/>
      </patternFill>
    </fill>
    <fill>
      <patternFill patternType="solid">
        <fgColor rgb="FF156082"/>
        <bgColor rgb="FF156082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AAC9EC"/>
        <bgColor indexed="64"/>
      </patternFill>
    </fill>
  </fills>
  <borders count="87">
    <border>
      <left/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medium">
        <color theme="0"/>
      </left>
      <right/>
      <top style="medium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medium">
        <color theme="0"/>
      </top>
      <bottom style="thin">
        <color theme="0" tint="-0.14999847407452621"/>
      </bottom>
      <diagonal/>
    </border>
    <border>
      <left style="medium">
        <color theme="0"/>
      </left>
      <right style="thin">
        <color theme="0" tint="-0.14999847407452621"/>
      </right>
      <top style="medium">
        <color theme="0"/>
      </top>
      <bottom style="medium">
        <color theme="0"/>
      </bottom>
      <diagonal/>
    </border>
    <border>
      <left/>
      <right style="thin">
        <color theme="0" tint="-0.14999847407452621"/>
      </right>
      <top style="medium">
        <color theme="0"/>
      </top>
      <bottom/>
      <diagonal/>
    </border>
    <border>
      <left/>
      <right style="thin">
        <color theme="0" tint="-0.14999847407452621"/>
      </right>
      <top/>
      <bottom style="medium">
        <color theme="0"/>
      </bottom>
      <diagonal/>
    </border>
    <border>
      <left/>
      <right style="thin">
        <color theme="0" tint="-0.14999847407452621"/>
      </right>
      <top style="medium">
        <color theme="0"/>
      </top>
      <bottom style="medium">
        <color theme="0"/>
      </bottom>
      <diagonal/>
    </border>
    <border>
      <left style="thin">
        <color theme="0" tint="-0.1499984740745262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9847407452621"/>
      </left>
      <right/>
      <top style="medium">
        <color theme="0"/>
      </top>
      <bottom style="thin">
        <color theme="0" tint="-0.14999847407452621"/>
      </bottom>
      <diagonal/>
    </border>
    <border>
      <left/>
      <right/>
      <top style="medium">
        <color theme="0"/>
      </top>
      <bottom style="thin">
        <color theme="0" tint="-0.14999847407452621"/>
      </bottom>
      <diagonal/>
    </border>
    <border>
      <left/>
      <right style="medium">
        <color theme="0"/>
      </right>
      <top style="medium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medium">
        <color theme="0"/>
      </top>
      <bottom style="medium">
        <color theme="0"/>
      </bottom>
      <diagonal/>
    </border>
    <border>
      <left style="thin">
        <color theme="7" tint="-0.249977111117893"/>
      </left>
      <right/>
      <top style="medium">
        <color theme="0"/>
      </top>
      <bottom/>
      <diagonal/>
    </border>
    <border>
      <left style="thin">
        <color theme="7" tint="-0.249977111117893"/>
      </left>
      <right/>
      <top/>
      <bottom/>
      <diagonal/>
    </border>
    <border>
      <left style="thin">
        <color theme="7" tint="-0.249977111117893"/>
      </left>
      <right/>
      <top/>
      <bottom style="medium">
        <color theme="0"/>
      </bottom>
      <diagonal/>
    </border>
    <border>
      <left style="thin">
        <color theme="7" tint="-0.249977111117893"/>
      </left>
      <right/>
      <top style="medium">
        <color theme="0"/>
      </top>
      <bottom style="medium">
        <color theme="0"/>
      </bottom>
      <diagonal/>
    </border>
    <border>
      <left style="thin">
        <color theme="7" tint="-0.249977111117893"/>
      </left>
      <right/>
      <top style="thin">
        <color theme="0" tint="-0.14999847407452621"/>
      </top>
      <bottom style="medium">
        <color theme="0"/>
      </bottom>
      <diagonal/>
    </border>
    <border>
      <left/>
      <right/>
      <top style="thin">
        <color theme="0" tint="-0.14999847407452621"/>
      </top>
      <bottom style="medium">
        <color theme="0"/>
      </bottom>
      <diagonal/>
    </border>
    <border>
      <left/>
      <right style="medium">
        <color theme="0"/>
      </right>
      <top style="thin">
        <color theme="0" tint="-0.14999847407452621"/>
      </top>
      <bottom style="medium">
        <color theme="0"/>
      </bottom>
      <diagonal/>
    </border>
    <border>
      <left style="medium">
        <color theme="0"/>
      </left>
      <right style="thin">
        <color theme="7" tint="-0.249977111117893"/>
      </right>
      <top style="medium">
        <color theme="0"/>
      </top>
      <bottom style="medium">
        <color theme="0"/>
      </bottom>
      <diagonal/>
    </border>
    <border>
      <left/>
      <right style="thin">
        <color theme="7" tint="-0.249977111117893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thin">
        <color theme="0" tint="-0.14999847407452621"/>
      </top>
      <bottom style="medium">
        <color theme="0"/>
      </bottom>
      <diagonal/>
    </border>
    <border>
      <left/>
      <right style="thin">
        <color theme="7" tint="-0.249977111117893"/>
      </right>
      <top style="thin">
        <color theme="0" tint="-0.14999847407452621"/>
      </top>
      <bottom style="medium">
        <color theme="0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/>
      <diagonal/>
    </border>
    <border>
      <left style="medium">
        <color theme="7" tint="-0.249977111117893"/>
      </left>
      <right/>
      <top style="medium">
        <color theme="7" tint="-0.249977111117893"/>
      </top>
      <bottom/>
      <diagonal/>
    </border>
    <border>
      <left/>
      <right style="medium">
        <color theme="7" tint="-0.249977111117893"/>
      </right>
      <top style="medium">
        <color theme="7" tint="-0.249977111117893"/>
      </top>
      <bottom/>
      <diagonal/>
    </border>
    <border>
      <left style="medium">
        <color theme="7" tint="-0.249977111117893"/>
      </left>
      <right/>
      <top/>
      <bottom/>
      <diagonal/>
    </border>
    <border>
      <left/>
      <right style="medium">
        <color theme="7" tint="-0.249977111117893"/>
      </right>
      <top/>
      <bottom/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medium">
        <color theme="0"/>
      </left>
      <right/>
      <top/>
      <bottom style="thin">
        <color theme="0" tint="-0.14999847407452621"/>
      </bottom>
      <diagonal/>
    </border>
    <border>
      <left/>
      <right style="medium">
        <color theme="0"/>
      </right>
      <top/>
      <bottom style="thin">
        <color theme="0" tint="-0.14999847407452621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7" tint="-0.249977111117893"/>
      </right>
      <top/>
      <bottom style="medium">
        <color theme="0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3" tint="0.24994659260841701"/>
      </left>
      <right/>
      <top style="thin">
        <color theme="3" tint="0.24994659260841701"/>
      </top>
      <bottom/>
      <diagonal/>
    </border>
    <border>
      <left/>
      <right/>
      <top style="thin">
        <color theme="3" tint="0.24994659260841701"/>
      </top>
      <bottom/>
      <diagonal/>
    </border>
    <border>
      <left/>
      <right style="thin">
        <color theme="3" tint="0.24994659260841701"/>
      </right>
      <top style="thin">
        <color theme="3" tint="0.24994659260841701"/>
      </top>
      <bottom/>
      <diagonal/>
    </border>
    <border>
      <left style="thin">
        <color theme="3" tint="0.24994659260841701"/>
      </left>
      <right/>
      <top/>
      <bottom/>
      <diagonal/>
    </border>
    <border>
      <left/>
      <right style="thin">
        <color theme="3" tint="0.24994659260841701"/>
      </right>
      <top/>
      <bottom/>
      <diagonal/>
    </border>
    <border>
      <left style="thin">
        <color theme="3" tint="0.24994659260841701"/>
      </left>
      <right/>
      <top/>
      <bottom style="thin">
        <color theme="3" tint="0.24994659260841701"/>
      </bottom>
      <diagonal/>
    </border>
    <border>
      <left/>
      <right/>
      <top/>
      <bottom style="thin">
        <color theme="3" tint="0.24994659260841701"/>
      </bottom>
      <diagonal/>
    </border>
    <border>
      <left/>
      <right style="thin">
        <color theme="3" tint="0.24994659260841701"/>
      </right>
      <top/>
      <bottom style="thin">
        <color theme="3" tint="0.24994659260841701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403">
    <xf numFmtId="0" fontId="0" fillId="0" borderId="0" xfId="0"/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6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1" fillId="2" borderId="2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2" borderId="11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1" fillId="2" borderId="9" xfId="0" applyFont="1" applyFill="1" applyBorder="1" applyAlignment="1" applyProtection="1">
      <alignment horizontal="center" vertical="center"/>
      <protection hidden="1"/>
    </xf>
    <xf numFmtId="0" fontId="1" fillId="2" borderId="14" xfId="0" applyFont="1" applyFill="1" applyBorder="1" applyAlignment="1" applyProtection="1">
      <alignment horizontal="center" vertical="center"/>
      <protection hidden="1"/>
    </xf>
    <xf numFmtId="0" fontId="2" fillId="3" borderId="12" xfId="0" applyFont="1" applyFill="1" applyBorder="1" applyAlignment="1" applyProtection="1">
      <alignment horizontal="center" vertical="center"/>
      <protection hidden="1"/>
    </xf>
    <xf numFmtId="0" fontId="2" fillId="3" borderId="14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13" xfId="0" applyFont="1" applyFill="1" applyBorder="1" applyAlignment="1" applyProtection="1">
      <alignment horizontal="center" vertical="center"/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2" borderId="42" xfId="0" applyFont="1" applyFill="1" applyBorder="1" applyAlignment="1" applyProtection="1">
      <alignment horizontal="center" vertical="center"/>
      <protection hidden="1"/>
    </xf>
    <xf numFmtId="165" fontId="2" fillId="5" borderId="14" xfId="0" applyNumberFormat="1" applyFont="1" applyFill="1" applyBorder="1" applyAlignment="1" applyProtection="1">
      <alignment horizontal="center" vertical="center"/>
      <protection hidden="1"/>
    </xf>
    <xf numFmtId="164" fontId="2" fillId="5" borderId="14" xfId="0" applyNumberFormat="1" applyFont="1" applyFill="1" applyBorder="1" applyAlignment="1" applyProtection="1">
      <alignment horizontal="center" vertical="center"/>
      <protection hidden="1"/>
    </xf>
    <xf numFmtId="164" fontId="2" fillId="5" borderId="26" xfId="0" applyNumberFormat="1" applyFont="1" applyFill="1" applyBorder="1" applyAlignment="1" applyProtection="1">
      <alignment horizontal="center" vertical="center"/>
      <protection hidden="1"/>
    </xf>
    <xf numFmtId="0" fontId="2" fillId="3" borderId="19" xfId="0" applyFont="1" applyFill="1" applyBorder="1" applyProtection="1">
      <protection hidden="1"/>
    </xf>
    <xf numFmtId="0" fontId="2" fillId="3" borderId="0" xfId="0" applyFont="1" applyFill="1" applyProtection="1">
      <protection hidden="1"/>
    </xf>
    <xf numFmtId="0" fontId="2" fillId="3" borderId="20" xfId="0" applyFont="1" applyFill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" fillId="0" borderId="14" xfId="0" applyFont="1" applyBorder="1" applyAlignment="1" applyProtection="1">
      <alignment horizontal="center" vertical="center"/>
      <protection hidden="1"/>
    </xf>
    <xf numFmtId="165" fontId="2" fillId="4" borderId="14" xfId="0" applyNumberFormat="1" applyFont="1" applyFill="1" applyBorder="1" applyAlignment="1" applyProtection="1">
      <alignment horizontal="center" vertical="center"/>
      <protection hidden="1"/>
    </xf>
    <xf numFmtId="0" fontId="6" fillId="2" borderId="14" xfId="0" applyFont="1" applyFill="1" applyBorder="1" applyAlignment="1" applyProtection="1">
      <alignment horizontal="center" vertical="center"/>
      <protection hidden="1"/>
    </xf>
    <xf numFmtId="9" fontId="1" fillId="0" borderId="0" xfId="0" applyNumberFormat="1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2" fillId="3" borderId="15" xfId="0" applyFont="1" applyFill="1" applyBorder="1" applyAlignment="1" applyProtection="1">
      <alignment horizontal="center" vertical="center"/>
      <protection hidden="1"/>
    </xf>
    <xf numFmtId="0" fontId="2" fillId="3" borderId="5" xfId="0" applyFont="1" applyFill="1" applyBorder="1" applyAlignment="1" applyProtection="1">
      <alignment horizontal="center" vertical="center"/>
      <protection hidden="1"/>
    </xf>
    <xf numFmtId="0" fontId="2" fillId="3" borderId="66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3" fillId="3" borderId="9" xfId="0" applyFont="1" applyFill="1" applyBorder="1" applyAlignment="1" applyProtection="1">
      <alignment horizontal="center" vertical="center"/>
      <protection hidden="1"/>
    </xf>
    <xf numFmtId="0" fontId="15" fillId="7" borderId="0" xfId="0" applyFont="1" applyFill="1"/>
    <xf numFmtId="0" fontId="3" fillId="8" borderId="70" xfId="0" applyFont="1" applyFill="1" applyBorder="1" applyAlignment="1">
      <alignment horizontal="center" vertical="center"/>
    </xf>
    <xf numFmtId="0" fontId="1" fillId="9" borderId="0" xfId="0" applyFont="1" applyFill="1" applyAlignment="1" applyProtection="1">
      <alignment horizontal="center" vertical="center"/>
      <protection hidden="1"/>
    </xf>
    <xf numFmtId="0" fontId="3" fillId="10" borderId="70" xfId="0" applyFont="1" applyFill="1" applyBorder="1" applyAlignment="1">
      <alignment horizontal="center" vertical="center"/>
    </xf>
    <xf numFmtId="0" fontId="1" fillId="2" borderId="0" xfId="0" applyFont="1" applyFill="1" applyProtection="1">
      <protection hidden="1"/>
    </xf>
    <xf numFmtId="49" fontId="1" fillId="2" borderId="0" xfId="0" applyNumberFormat="1" applyFont="1" applyFill="1" applyProtection="1">
      <protection hidden="1"/>
    </xf>
    <xf numFmtId="0" fontId="2" fillId="3" borderId="0" xfId="0" applyFont="1" applyFill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center" vertical="center"/>
      <protection hidden="1"/>
    </xf>
    <xf numFmtId="0" fontId="3" fillId="9" borderId="9" xfId="0" applyFont="1" applyFill="1" applyBorder="1" applyAlignment="1" applyProtection="1">
      <alignment horizontal="center" vertical="center"/>
      <protection hidden="1"/>
    </xf>
    <xf numFmtId="0" fontId="0" fillId="9" borderId="0" xfId="0" applyFill="1"/>
    <xf numFmtId="2" fontId="0" fillId="0" borderId="0" xfId="0" applyNumberFormat="1"/>
    <xf numFmtId="0" fontId="2" fillId="11" borderId="10" xfId="0" applyFont="1" applyFill="1" applyBorder="1" applyAlignment="1" applyProtection="1">
      <alignment horizontal="center" vertical="center"/>
      <protection locked="0" hidden="1"/>
    </xf>
    <xf numFmtId="0" fontId="3" fillId="11" borderId="10" xfId="0" applyFont="1" applyFill="1" applyBorder="1" applyAlignment="1" applyProtection="1">
      <alignment horizontal="center" vertical="center"/>
      <protection locked="0" hidden="1"/>
    </xf>
    <xf numFmtId="0" fontId="2" fillId="11" borderId="11" xfId="0" applyFont="1" applyFill="1" applyBorder="1" applyAlignment="1" applyProtection="1">
      <alignment horizontal="center" vertical="center"/>
      <protection locked="0" hidden="1"/>
    </xf>
    <xf numFmtId="0" fontId="2" fillId="11" borderId="30" xfId="0" applyFont="1" applyFill="1" applyBorder="1" applyAlignment="1" applyProtection="1">
      <alignment horizontal="center" vertical="center"/>
      <protection locked="0" hidden="1"/>
    </xf>
    <xf numFmtId="0" fontId="2" fillId="11" borderId="14" xfId="0" applyFont="1" applyFill="1" applyBorder="1" applyAlignment="1" applyProtection="1">
      <alignment horizontal="center" vertical="center"/>
      <protection locked="0" hidden="1"/>
    </xf>
    <xf numFmtId="165" fontId="2" fillId="11" borderId="14" xfId="0" applyNumberFormat="1" applyFont="1" applyFill="1" applyBorder="1" applyAlignment="1" applyProtection="1">
      <alignment horizontal="center" vertical="center"/>
      <protection locked="0" hidden="1"/>
    </xf>
    <xf numFmtId="2" fontId="2" fillId="11" borderId="14" xfId="0" applyNumberFormat="1" applyFont="1" applyFill="1" applyBorder="1" applyAlignment="1" applyProtection="1">
      <alignment horizontal="center" vertical="center"/>
      <protection locked="0" hidden="1"/>
    </xf>
    <xf numFmtId="164" fontId="2" fillId="11" borderId="14" xfId="0" applyNumberFormat="1" applyFont="1" applyFill="1" applyBorder="1" applyAlignment="1" applyProtection="1">
      <alignment horizontal="center" vertical="center"/>
      <protection locked="0" hidden="1"/>
    </xf>
    <xf numFmtId="165" fontId="2" fillId="3" borderId="14" xfId="0" applyNumberFormat="1" applyFont="1" applyFill="1" applyBorder="1" applyAlignment="1" applyProtection="1">
      <alignment horizontal="center" vertical="center"/>
      <protection hidden="1"/>
    </xf>
    <xf numFmtId="0" fontId="3" fillId="3" borderId="70" xfId="0" applyFont="1" applyFill="1" applyBorder="1" applyAlignment="1" applyProtection="1">
      <alignment horizontal="center" vertical="center"/>
      <protection hidden="1"/>
    </xf>
    <xf numFmtId="0" fontId="3" fillId="8" borderId="9" xfId="0" applyFont="1" applyFill="1" applyBorder="1" applyAlignment="1">
      <alignment horizontal="center" vertical="center"/>
    </xf>
    <xf numFmtId="2" fontId="3" fillId="10" borderId="70" xfId="0" applyNumberFormat="1" applyFont="1" applyFill="1" applyBorder="1" applyAlignment="1">
      <alignment horizontal="center" vertical="center"/>
    </xf>
    <xf numFmtId="2" fontId="10" fillId="0" borderId="0" xfId="0" applyNumberFormat="1" applyFont="1" applyAlignment="1" applyProtection="1">
      <alignment horizontal="center" vertical="center"/>
      <protection hidden="1"/>
    </xf>
    <xf numFmtId="0" fontId="2" fillId="11" borderId="13" xfId="0" applyFont="1" applyFill="1" applyBorder="1" applyAlignment="1" applyProtection="1">
      <alignment horizontal="center" vertical="center"/>
      <protection locked="0" hidden="1"/>
    </xf>
    <xf numFmtId="0" fontId="2" fillId="9" borderId="14" xfId="0" applyFont="1" applyFill="1" applyBorder="1" applyAlignment="1" applyProtection="1">
      <alignment horizontal="center" vertical="center"/>
      <protection hidden="1"/>
    </xf>
    <xf numFmtId="165" fontId="2" fillId="9" borderId="14" xfId="0" applyNumberFormat="1" applyFont="1" applyFill="1" applyBorder="1" applyAlignment="1" applyProtection="1">
      <alignment horizontal="center" vertical="center"/>
      <protection hidden="1"/>
    </xf>
    <xf numFmtId="0" fontId="18" fillId="5" borderId="14" xfId="0" applyFont="1" applyFill="1" applyBorder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24" fillId="0" borderId="0" xfId="0" applyFont="1" applyAlignment="1" applyProtection="1">
      <alignment vertical="center"/>
      <protection hidden="1"/>
    </xf>
    <xf numFmtId="0" fontId="21" fillId="9" borderId="0" xfId="0" applyFont="1" applyFill="1" applyProtection="1">
      <protection hidden="1"/>
    </xf>
    <xf numFmtId="0" fontId="25" fillId="9" borderId="0" xfId="0" applyFont="1" applyFill="1" applyAlignment="1" applyProtection="1">
      <alignment vertical="center" wrapText="1"/>
      <protection hidden="1"/>
    </xf>
    <xf numFmtId="0" fontId="23" fillId="0" borderId="0" xfId="0" applyFont="1" applyAlignment="1" applyProtection="1">
      <alignment vertical="center" wrapText="1"/>
      <protection hidden="1"/>
    </xf>
    <xf numFmtId="0" fontId="13" fillId="11" borderId="43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20" fillId="6" borderId="0" xfId="0" applyFont="1" applyFill="1" applyAlignment="1" applyProtection="1">
      <alignment horizontal="center" vertical="center"/>
      <protection hidden="1"/>
    </xf>
    <xf numFmtId="0" fontId="22" fillId="12" borderId="0" xfId="0" applyFont="1" applyFill="1" applyAlignment="1" applyProtection="1">
      <alignment horizontal="center" vertical="center"/>
      <protection hidden="1"/>
    </xf>
    <xf numFmtId="0" fontId="23" fillId="0" borderId="79" xfId="0" applyFont="1" applyBorder="1" applyAlignment="1" applyProtection="1">
      <alignment horizontal="left" vertical="center" wrapText="1"/>
      <protection hidden="1"/>
    </xf>
    <xf numFmtId="0" fontId="23" fillId="0" borderId="80" xfId="0" applyFont="1" applyBorder="1" applyAlignment="1" applyProtection="1">
      <alignment horizontal="left" vertical="center" wrapText="1"/>
      <protection hidden="1"/>
    </xf>
    <xf numFmtId="0" fontId="23" fillId="0" borderId="81" xfId="0" applyFont="1" applyBorder="1" applyAlignment="1" applyProtection="1">
      <alignment horizontal="left" vertical="center" wrapText="1"/>
      <protection hidden="1"/>
    </xf>
    <xf numFmtId="0" fontId="23" fillId="0" borderId="82" xfId="0" applyFont="1" applyBorder="1" applyAlignment="1" applyProtection="1">
      <alignment horizontal="left" vertical="center" wrapText="1"/>
      <protection hidden="1"/>
    </xf>
    <xf numFmtId="0" fontId="23" fillId="0" borderId="0" xfId="0" applyFont="1" applyAlignment="1" applyProtection="1">
      <alignment horizontal="left" vertical="center" wrapText="1"/>
      <protection hidden="1"/>
    </xf>
    <xf numFmtId="0" fontId="23" fillId="0" borderId="83" xfId="0" applyFont="1" applyBorder="1" applyAlignment="1" applyProtection="1">
      <alignment horizontal="left" vertical="center" wrapText="1"/>
      <protection hidden="1"/>
    </xf>
    <xf numFmtId="0" fontId="23" fillId="0" borderId="84" xfId="0" applyFont="1" applyBorder="1" applyAlignment="1" applyProtection="1">
      <alignment horizontal="left" vertical="center" wrapText="1"/>
      <protection hidden="1"/>
    </xf>
    <xf numFmtId="0" fontId="23" fillId="0" borderId="85" xfId="0" applyFont="1" applyBorder="1" applyAlignment="1" applyProtection="1">
      <alignment horizontal="left" vertical="center" wrapText="1"/>
      <protection hidden="1"/>
    </xf>
    <xf numFmtId="0" fontId="23" fillId="0" borderId="86" xfId="0" applyFont="1" applyBorder="1" applyAlignment="1" applyProtection="1">
      <alignment horizontal="left" vertical="center" wrapText="1"/>
      <protection hidden="1"/>
    </xf>
    <xf numFmtId="0" fontId="24" fillId="0" borderId="79" xfId="0" applyFont="1" applyBorder="1" applyAlignment="1" applyProtection="1">
      <alignment horizontal="left" vertical="center" wrapText="1"/>
      <protection hidden="1"/>
    </xf>
    <xf numFmtId="0" fontId="24" fillId="0" borderId="80" xfId="0" applyFont="1" applyBorder="1" applyAlignment="1" applyProtection="1">
      <alignment horizontal="left" vertical="center" wrapText="1"/>
      <protection hidden="1"/>
    </xf>
    <xf numFmtId="0" fontId="24" fillId="0" borderId="81" xfId="0" applyFont="1" applyBorder="1" applyAlignment="1" applyProtection="1">
      <alignment horizontal="left" vertical="center" wrapText="1"/>
      <protection hidden="1"/>
    </xf>
    <xf numFmtId="0" fontId="24" fillId="0" borderId="82" xfId="0" applyFont="1" applyBorder="1" applyAlignment="1" applyProtection="1">
      <alignment horizontal="left" vertical="center" wrapText="1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4" fillId="0" borderId="83" xfId="0" applyFont="1" applyBorder="1" applyAlignment="1" applyProtection="1">
      <alignment horizontal="left" vertical="center" wrapText="1"/>
      <protection hidden="1"/>
    </xf>
    <xf numFmtId="0" fontId="24" fillId="0" borderId="84" xfId="0" applyFont="1" applyBorder="1" applyAlignment="1" applyProtection="1">
      <alignment horizontal="left" vertical="center" wrapText="1"/>
      <protection hidden="1"/>
    </xf>
    <xf numFmtId="0" fontId="24" fillId="0" borderId="85" xfId="0" applyFont="1" applyBorder="1" applyAlignment="1" applyProtection="1">
      <alignment horizontal="left" vertical="center" wrapText="1"/>
      <protection hidden="1"/>
    </xf>
    <xf numFmtId="0" fontId="24" fillId="0" borderId="86" xfId="0" applyFont="1" applyBorder="1" applyAlignment="1" applyProtection="1">
      <alignment horizontal="left" vertical="center" wrapText="1"/>
      <protection hidden="1"/>
    </xf>
    <xf numFmtId="0" fontId="24" fillId="0" borderId="79" xfId="0" applyFont="1" applyBorder="1" applyAlignment="1" applyProtection="1">
      <alignment horizontal="left" vertical="center"/>
      <protection hidden="1"/>
    </xf>
    <xf numFmtId="0" fontId="24" fillId="0" borderId="80" xfId="0" applyFont="1" applyBorder="1" applyAlignment="1" applyProtection="1">
      <alignment horizontal="left" vertical="center"/>
      <protection hidden="1"/>
    </xf>
    <xf numFmtId="0" fontId="24" fillId="0" borderId="81" xfId="0" applyFont="1" applyBorder="1" applyAlignment="1" applyProtection="1">
      <alignment horizontal="left" vertical="center"/>
      <protection hidden="1"/>
    </xf>
    <xf numFmtId="0" fontId="24" fillId="0" borderId="84" xfId="0" applyFont="1" applyBorder="1" applyAlignment="1" applyProtection="1">
      <alignment horizontal="left" vertical="center"/>
      <protection hidden="1"/>
    </xf>
    <xf numFmtId="0" fontId="24" fillId="0" borderId="85" xfId="0" applyFont="1" applyBorder="1" applyAlignment="1" applyProtection="1">
      <alignment horizontal="left" vertical="center"/>
      <protection hidden="1"/>
    </xf>
    <xf numFmtId="0" fontId="24" fillId="0" borderId="86" xfId="0" applyFont="1" applyBorder="1" applyAlignment="1" applyProtection="1">
      <alignment horizontal="left" vertical="center"/>
      <protection hidden="1"/>
    </xf>
    <xf numFmtId="0" fontId="25" fillId="3" borderId="0" xfId="0" applyFont="1" applyFill="1" applyAlignment="1" applyProtection="1">
      <alignment horizontal="center" vertical="center" wrapText="1"/>
      <protection hidden="1"/>
    </xf>
    <xf numFmtId="0" fontId="23" fillId="0" borderId="79" xfId="0" applyFont="1" applyBorder="1" applyAlignment="1" applyProtection="1">
      <alignment horizontal="left" vertical="center"/>
      <protection hidden="1"/>
    </xf>
    <xf numFmtId="0" fontId="23" fillId="0" borderId="80" xfId="0" applyFont="1" applyBorder="1" applyAlignment="1" applyProtection="1">
      <alignment horizontal="left" vertical="center"/>
      <protection hidden="1"/>
    </xf>
    <xf numFmtId="0" fontId="23" fillId="0" borderId="81" xfId="0" applyFont="1" applyBorder="1" applyAlignment="1" applyProtection="1">
      <alignment horizontal="left" vertical="center"/>
      <protection hidden="1"/>
    </xf>
    <xf numFmtId="0" fontId="23" fillId="0" borderId="84" xfId="0" applyFont="1" applyBorder="1" applyAlignment="1" applyProtection="1">
      <alignment horizontal="left" vertical="center"/>
      <protection hidden="1"/>
    </xf>
    <xf numFmtId="0" fontId="23" fillId="0" borderId="85" xfId="0" applyFont="1" applyBorder="1" applyAlignment="1" applyProtection="1">
      <alignment horizontal="left" vertical="center"/>
      <protection hidden="1"/>
    </xf>
    <xf numFmtId="0" fontId="23" fillId="0" borderId="86" xfId="0" applyFont="1" applyBorder="1" applyAlignment="1" applyProtection="1">
      <alignment horizontal="left" vertical="center"/>
      <protection hidden="1"/>
    </xf>
    <xf numFmtId="0" fontId="23" fillId="0" borderId="79" xfId="0" applyFont="1" applyBorder="1" applyAlignment="1" applyProtection="1">
      <alignment horizontal="center" vertical="center" wrapText="1"/>
      <protection hidden="1"/>
    </xf>
    <xf numFmtId="0" fontId="23" fillId="0" borderId="80" xfId="0" applyFont="1" applyBorder="1" applyAlignment="1" applyProtection="1">
      <alignment horizontal="center" vertical="center" wrapText="1"/>
      <protection hidden="1"/>
    </xf>
    <xf numFmtId="0" fontId="23" fillId="0" borderId="81" xfId="0" applyFont="1" applyBorder="1" applyAlignment="1" applyProtection="1">
      <alignment horizontal="center" vertical="center" wrapText="1"/>
      <protection hidden="1"/>
    </xf>
    <xf numFmtId="0" fontId="23" fillId="0" borderId="82" xfId="0" applyFont="1" applyBorder="1" applyAlignment="1" applyProtection="1">
      <alignment horizontal="center" vertical="center" wrapText="1"/>
      <protection hidden="1"/>
    </xf>
    <xf numFmtId="0" fontId="23" fillId="0" borderId="0" xfId="0" applyFont="1" applyAlignment="1" applyProtection="1">
      <alignment horizontal="center" vertical="center" wrapText="1"/>
      <protection hidden="1"/>
    </xf>
    <xf numFmtId="0" fontId="23" fillId="0" borderId="83" xfId="0" applyFont="1" applyBorder="1" applyAlignment="1" applyProtection="1">
      <alignment horizontal="center" vertical="center" wrapText="1"/>
      <protection hidden="1"/>
    </xf>
    <xf numFmtId="0" fontId="23" fillId="0" borderId="84" xfId="0" applyFont="1" applyBorder="1" applyAlignment="1" applyProtection="1">
      <alignment horizontal="center" vertical="center" wrapText="1"/>
      <protection hidden="1"/>
    </xf>
    <xf numFmtId="0" fontId="23" fillId="0" borderId="85" xfId="0" applyFont="1" applyBorder="1" applyAlignment="1" applyProtection="1">
      <alignment horizontal="center" vertical="center" wrapText="1"/>
      <protection hidden="1"/>
    </xf>
    <xf numFmtId="0" fontId="23" fillId="0" borderId="86" xfId="0" applyFont="1" applyBorder="1" applyAlignment="1" applyProtection="1">
      <alignment horizontal="center" vertical="center" wrapText="1"/>
      <protection hidden="1"/>
    </xf>
    <xf numFmtId="0" fontId="26" fillId="0" borderId="71" xfId="0" applyFont="1" applyBorder="1" applyAlignment="1" applyProtection="1">
      <alignment horizontal="center" vertical="center" wrapText="1"/>
      <protection hidden="1"/>
    </xf>
    <xf numFmtId="0" fontId="26" fillId="0" borderId="72" xfId="0" applyFont="1" applyBorder="1" applyAlignment="1" applyProtection="1">
      <alignment horizontal="center" vertical="center" wrapText="1"/>
      <protection hidden="1"/>
    </xf>
    <xf numFmtId="0" fontId="26" fillId="0" borderId="73" xfId="0" applyFont="1" applyBorder="1" applyAlignment="1" applyProtection="1">
      <alignment horizontal="center" vertical="center" wrapText="1"/>
      <protection hidden="1"/>
    </xf>
    <xf numFmtId="0" fontId="26" fillId="0" borderId="74" xfId="0" applyFont="1" applyBorder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6" fillId="0" borderId="75" xfId="0" applyFont="1" applyBorder="1" applyAlignment="1" applyProtection="1">
      <alignment horizontal="center" vertical="center" wrapText="1"/>
      <protection hidden="1"/>
    </xf>
    <xf numFmtId="0" fontId="26" fillId="0" borderId="76" xfId="0" applyFont="1" applyBorder="1" applyAlignment="1" applyProtection="1">
      <alignment horizontal="center" vertical="center" wrapText="1"/>
      <protection hidden="1"/>
    </xf>
    <xf numFmtId="0" fontId="26" fillId="0" borderId="77" xfId="0" applyFont="1" applyBorder="1" applyAlignment="1" applyProtection="1">
      <alignment horizontal="center" vertical="center" wrapText="1"/>
      <protection hidden="1"/>
    </xf>
    <xf numFmtId="0" fontId="26" fillId="0" borderId="78" xfId="0" applyFont="1" applyBorder="1" applyAlignment="1" applyProtection="1">
      <alignment horizontal="center" vertical="center" wrapText="1"/>
      <protection hidden="1"/>
    </xf>
    <xf numFmtId="0" fontId="26" fillId="0" borderId="71" xfId="0" applyFont="1" applyBorder="1" applyAlignment="1" applyProtection="1">
      <alignment horizontal="center" vertical="top" wrapText="1"/>
      <protection hidden="1"/>
    </xf>
    <xf numFmtId="0" fontId="26" fillId="0" borderId="72" xfId="0" applyFont="1" applyBorder="1" applyAlignment="1" applyProtection="1">
      <alignment horizontal="center" vertical="top" wrapText="1"/>
      <protection hidden="1"/>
    </xf>
    <xf numFmtId="0" fontId="26" fillId="0" borderId="73" xfId="0" applyFont="1" applyBorder="1" applyAlignment="1" applyProtection="1">
      <alignment horizontal="center" vertical="top" wrapText="1"/>
      <protection hidden="1"/>
    </xf>
    <xf numFmtId="0" fontId="26" fillId="0" borderId="74" xfId="0" applyFont="1" applyBorder="1" applyAlignment="1" applyProtection="1">
      <alignment horizontal="center" vertical="top" wrapText="1"/>
      <protection hidden="1"/>
    </xf>
    <xf numFmtId="0" fontId="26" fillId="0" borderId="0" xfId="0" applyFont="1" applyAlignment="1" applyProtection="1">
      <alignment horizontal="center" vertical="top" wrapText="1"/>
      <protection hidden="1"/>
    </xf>
    <xf numFmtId="0" fontId="26" fillId="0" borderId="75" xfId="0" applyFont="1" applyBorder="1" applyAlignment="1" applyProtection="1">
      <alignment horizontal="center" vertical="top" wrapText="1"/>
      <protection hidden="1"/>
    </xf>
    <xf numFmtId="0" fontId="26" fillId="0" borderId="76" xfId="0" applyFont="1" applyBorder="1" applyAlignment="1" applyProtection="1">
      <alignment horizontal="center" vertical="top" wrapText="1"/>
      <protection hidden="1"/>
    </xf>
    <xf numFmtId="0" fontId="26" fillId="0" borderId="77" xfId="0" applyFont="1" applyBorder="1" applyAlignment="1" applyProtection="1">
      <alignment horizontal="center" vertical="top" wrapText="1"/>
      <protection hidden="1"/>
    </xf>
    <xf numFmtId="0" fontId="26" fillId="0" borderId="78" xfId="0" applyFont="1" applyBorder="1" applyAlignment="1" applyProtection="1">
      <alignment horizontal="center" vertical="top" wrapText="1"/>
      <protection hidden="1"/>
    </xf>
    <xf numFmtId="0" fontId="26" fillId="0" borderId="79" xfId="0" applyFont="1" applyBorder="1" applyAlignment="1" applyProtection="1">
      <alignment horizontal="center" vertical="center" wrapText="1"/>
      <protection hidden="1"/>
    </xf>
    <xf numFmtId="0" fontId="26" fillId="0" borderId="80" xfId="0" applyFont="1" applyBorder="1" applyAlignment="1" applyProtection="1">
      <alignment horizontal="center" vertical="center" wrapText="1"/>
      <protection hidden="1"/>
    </xf>
    <xf numFmtId="0" fontId="26" fillId="0" borderId="81" xfId="0" applyFont="1" applyBorder="1" applyAlignment="1" applyProtection="1">
      <alignment horizontal="center" vertical="center" wrapText="1"/>
      <protection hidden="1"/>
    </xf>
    <xf numFmtId="0" fontId="26" fillId="0" borderId="82" xfId="0" applyFont="1" applyBorder="1" applyAlignment="1" applyProtection="1">
      <alignment horizontal="center" vertical="center" wrapText="1"/>
      <protection hidden="1"/>
    </xf>
    <xf numFmtId="0" fontId="26" fillId="0" borderId="83" xfId="0" applyFont="1" applyBorder="1" applyAlignment="1" applyProtection="1">
      <alignment horizontal="center" vertical="center" wrapText="1"/>
      <protection hidden="1"/>
    </xf>
    <xf numFmtId="0" fontId="26" fillId="0" borderId="84" xfId="0" applyFont="1" applyBorder="1" applyAlignment="1" applyProtection="1">
      <alignment horizontal="center" vertical="center" wrapText="1"/>
      <protection hidden="1"/>
    </xf>
    <xf numFmtId="0" fontId="26" fillId="0" borderId="85" xfId="0" applyFont="1" applyBorder="1" applyAlignment="1" applyProtection="1">
      <alignment horizontal="center" vertical="center" wrapText="1"/>
      <protection hidden="1"/>
    </xf>
    <xf numFmtId="0" fontId="26" fillId="0" borderId="86" xfId="0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/>
      <protection hidden="1"/>
    </xf>
    <xf numFmtId="0" fontId="23" fillId="0" borderId="79" xfId="0" applyFont="1" applyBorder="1" applyAlignment="1" applyProtection="1">
      <alignment horizontal="center" vertical="top" wrapText="1"/>
      <protection hidden="1"/>
    </xf>
    <xf numFmtId="0" fontId="23" fillId="0" borderId="80" xfId="0" applyFont="1" applyBorder="1" applyAlignment="1" applyProtection="1">
      <alignment horizontal="center" vertical="top" wrapText="1"/>
      <protection hidden="1"/>
    </xf>
    <xf numFmtId="0" fontId="23" fillId="0" borderId="81" xfId="0" applyFont="1" applyBorder="1" applyAlignment="1" applyProtection="1">
      <alignment horizontal="center" vertical="top" wrapText="1"/>
      <protection hidden="1"/>
    </xf>
    <xf numFmtId="0" fontId="23" fillId="0" borderId="82" xfId="0" applyFont="1" applyBorder="1" applyAlignment="1" applyProtection="1">
      <alignment horizontal="center" vertical="top" wrapText="1"/>
      <protection hidden="1"/>
    </xf>
    <xf numFmtId="0" fontId="23" fillId="0" borderId="0" xfId="0" applyFont="1" applyAlignment="1" applyProtection="1">
      <alignment horizontal="center" vertical="top" wrapText="1"/>
      <protection hidden="1"/>
    </xf>
    <xf numFmtId="0" fontId="23" fillId="0" borderId="83" xfId="0" applyFont="1" applyBorder="1" applyAlignment="1" applyProtection="1">
      <alignment horizontal="center" vertical="top" wrapText="1"/>
      <protection hidden="1"/>
    </xf>
    <xf numFmtId="0" fontId="23" fillId="0" borderId="84" xfId="0" applyFont="1" applyBorder="1" applyAlignment="1" applyProtection="1">
      <alignment horizontal="center" vertical="top" wrapText="1"/>
      <protection hidden="1"/>
    </xf>
    <xf numFmtId="0" fontId="23" fillId="0" borderId="85" xfId="0" applyFont="1" applyBorder="1" applyAlignment="1" applyProtection="1">
      <alignment horizontal="center" vertical="top" wrapText="1"/>
      <protection hidden="1"/>
    </xf>
    <xf numFmtId="0" fontId="23" fillId="0" borderId="86" xfId="0" applyFont="1" applyBorder="1" applyAlignment="1" applyProtection="1">
      <alignment horizontal="center" vertical="top" wrapText="1"/>
      <protection hidden="1"/>
    </xf>
    <xf numFmtId="0" fontId="26" fillId="0" borderId="79" xfId="0" applyFont="1" applyBorder="1" applyAlignment="1" applyProtection="1">
      <alignment horizontal="center" vertical="top" wrapText="1"/>
      <protection hidden="1"/>
    </xf>
    <xf numFmtId="0" fontId="26" fillId="0" borderId="80" xfId="0" applyFont="1" applyBorder="1" applyAlignment="1" applyProtection="1">
      <alignment horizontal="center" vertical="top" wrapText="1"/>
      <protection hidden="1"/>
    </xf>
    <xf numFmtId="0" fontId="26" fillId="0" borderId="81" xfId="0" applyFont="1" applyBorder="1" applyAlignment="1" applyProtection="1">
      <alignment horizontal="center" vertical="top" wrapText="1"/>
      <protection hidden="1"/>
    </xf>
    <xf numFmtId="0" fontId="26" fillId="0" borderId="82" xfId="0" applyFont="1" applyBorder="1" applyAlignment="1" applyProtection="1">
      <alignment horizontal="center" vertical="top" wrapText="1"/>
      <protection hidden="1"/>
    </xf>
    <xf numFmtId="0" fontId="26" fillId="0" borderId="83" xfId="0" applyFont="1" applyBorder="1" applyAlignment="1" applyProtection="1">
      <alignment horizontal="center" vertical="top" wrapText="1"/>
      <protection hidden="1"/>
    </xf>
    <xf numFmtId="0" fontId="26" fillId="0" borderId="84" xfId="0" applyFont="1" applyBorder="1" applyAlignment="1" applyProtection="1">
      <alignment horizontal="center" vertical="top" wrapText="1"/>
      <protection hidden="1"/>
    </xf>
    <xf numFmtId="0" fontId="26" fillId="0" borderId="85" xfId="0" applyFont="1" applyBorder="1" applyAlignment="1" applyProtection="1">
      <alignment horizontal="center" vertical="top" wrapText="1"/>
      <protection hidden="1"/>
    </xf>
    <xf numFmtId="0" fontId="26" fillId="0" borderId="86" xfId="0" applyFont="1" applyBorder="1" applyAlignment="1" applyProtection="1">
      <alignment horizontal="center" vertical="top" wrapText="1"/>
      <protection hidden="1"/>
    </xf>
    <xf numFmtId="0" fontId="3" fillId="9" borderId="9" xfId="0" applyFont="1" applyFill="1" applyBorder="1" applyAlignment="1" applyProtection="1">
      <alignment horizontal="center" vertical="center"/>
      <protection hidden="1"/>
    </xf>
    <xf numFmtId="0" fontId="3" fillId="9" borderId="10" xfId="0" applyFont="1" applyFill="1" applyBorder="1" applyAlignment="1" applyProtection="1">
      <alignment horizontal="center" vertical="center"/>
      <protection hidden="1"/>
    </xf>
    <xf numFmtId="0" fontId="3" fillId="9" borderId="11" xfId="0" applyFont="1" applyFill="1" applyBorder="1" applyAlignment="1" applyProtection="1">
      <alignment horizontal="center" vertical="center"/>
      <protection hidden="1"/>
    </xf>
    <xf numFmtId="0" fontId="3" fillId="3" borderId="9" xfId="0" applyFont="1" applyFill="1" applyBorder="1" applyAlignment="1" applyProtection="1">
      <alignment horizontal="center" vertical="center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11" xfId="0" applyFont="1" applyFill="1" applyBorder="1" applyAlignment="1" applyProtection="1">
      <alignment horizontal="center" vertical="center"/>
      <protection hidden="1"/>
    </xf>
    <xf numFmtId="9" fontId="2" fillId="4" borderId="9" xfId="0" applyNumberFormat="1" applyFont="1" applyFill="1" applyBorder="1" applyAlignment="1" applyProtection="1">
      <alignment horizontal="center" vertical="center"/>
      <protection hidden="1"/>
    </xf>
    <xf numFmtId="9" fontId="2" fillId="4" borderId="10" xfId="0" applyNumberFormat="1" applyFont="1" applyFill="1" applyBorder="1" applyAlignment="1" applyProtection="1">
      <alignment horizontal="center" vertical="center"/>
      <protection hidden="1"/>
    </xf>
    <xf numFmtId="9" fontId="2" fillId="4" borderId="11" xfId="0" applyNumberFormat="1" applyFont="1" applyFill="1" applyBorder="1" applyAlignment="1" applyProtection="1">
      <alignment horizontal="center" vertical="center"/>
      <protection hidden="1"/>
    </xf>
    <xf numFmtId="0" fontId="2" fillId="4" borderId="9" xfId="0" applyFont="1" applyFill="1" applyBorder="1" applyAlignment="1" applyProtection="1">
      <alignment horizontal="left" vertical="center"/>
      <protection hidden="1"/>
    </xf>
    <xf numFmtId="0" fontId="2" fillId="4" borderId="10" xfId="0" applyFont="1" applyFill="1" applyBorder="1" applyAlignment="1" applyProtection="1">
      <alignment horizontal="left" vertical="center"/>
      <protection hidden="1"/>
    </xf>
    <xf numFmtId="0" fontId="2" fillId="4" borderId="11" xfId="0" applyFont="1" applyFill="1" applyBorder="1" applyAlignment="1" applyProtection="1">
      <alignment horizontal="left" vertical="center"/>
      <protection hidden="1"/>
    </xf>
    <xf numFmtId="0" fontId="2" fillId="4" borderId="0" xfId="0" applyFont="1" applyFill="1" applyAlignment="1" applyProtection="1">
      <alignment horizontal="center" vertical="center" wrapText="1"/>
      <protection hidden="1"/>
    </xf>
    <xf numFmtId="0" fontId="1" fillId="2" borderId="9" xfId="0" applyFont="1" applyFill="1" applyBorder="1" applyAlignment="1" applyProtection="1">
      <alignment horizontal="center" vertical="center"/>
      <protection hidden="1"/>
    </xf>
    <xf numFmtId="0" fontId="1" fillId="2" borderId="10" xfId="0" applyFont="1" applyFill="1" applyBorder="1" applyAlignment="1" applyProtection="1">
      <alignment horizontal="center" vertical="center"/>
      <protection hidden="1"/>
    </xf>
    <xf numFmtId="0" fontId="1" fillId="2" borderId="11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locked="0" hidden="1"/>
    </xf>
    <xf numFmtId="0" fontId="2" fillId="11" borderId="2" xfId="0" applyFont="1" applyFill="1" applyBorder="1" applyAlignment="1" applyProtection="1">
      <alignment horizontal="center" vertical="center"/>
      <protection locked="0" hidden="1"/>
    </xf>
    <xf numFmtId="0" fontId="2" fillId="11" borderId="3" xfId="0" applyFont="1" applyFill="1" applyBorder="1" applyAlignment="1" applyProtection="1">
      <alignment horizontal="center" vertical="center"/>
      <protection locked="0" hidden="1"/>
    </xf>
    <xf numFmtId="0" fontId="2" fillId="11" borderId="9" xfId="0" applyFont="1" applyFill="1" applyBorder="1" applyAlignment="1" applyProtection="1">
      <alignment horizontal="center" vertical="center"/>
      <protection locked="0" hidden="1"/>
    </xf>
    <xf numFmtId="0" fontId="2" fillId="11" borderId="10" xfId="0" applyFont="1" applyFill="1" applyBorder="1" applyAlignment="1" applyProtection="1">
      <alignment horizontal="center" vertical="center"/>
      <protection locked="0"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3" xfId="0" applyFont="1" applyFill="1" applyBorder="1" applyAlignment="1" applyProtection="1">
      <alignment horizontal="center" vertical="center" wrapText="1"/>
      <protection hidden="1"/>
    </xf>
    <xf numFmtId="0" fontId="1" fillId="2" borderId="4" xfId="0" applyFont="1" applyFill="1" applyBorder="1" applyAlignment="1" applyProtection="1">
      <alignment horizontal="center" vertical="center" wrapText="1"/>
      <protection hidden="1"/>
    </xf>
    <xf numFmtId="0" fontId="1" fillId="2" borderId="5" xfId="0" applyFont="1" applyFill="1" applyBorder="1" applyAlignment="1" applyProtection="1">
      <alignment horizontal="center" vertical="center" wrapText="1"/>
      <protection hidden="1"/>
    </xf>
    <xf numFmtId="0" fontId="1" fillId="2" borderId="6" xfId="0" applyFont="1" applyFill="1" applyBorder="1" applyAlignment="1" applyProtection="1">
      <alignment horizontal="center" vertical="center" wrapText="1"/>
      <protection hidden="1"/>
    </xf>
    <xf numFmtId="0" fontId="1" fillId="2" borderId="8" xfId="0" applyFont="1" applyFill="1" applyBorder="1" applyAlignment="1" applyProtection="1">
      <alignment horizontal="center" vertical="center" wrapText="1"/>
      <protection hidden="1"/>
    </xf>
    <xf numFmtId="0" fontId="2" fillId="4" borderId="9" xfId="0" applyFont="1" applyFill="1" applyBorder="1" applyAlignment="1" applyProtection="1">
      <alignment horizontal="center" vertical="center"/>
      <protection hidden="1"/>
    </xf>
    <xf numFmtId="0" fontId="2" fillId="4" borderId="11" xfId="0" applyFont="1" applyFill="1" applyBorder="1" applyAlignment="1" applyProtection="1">
      <alignment horizontal="center" vertical="center"/>
      <protection hidden="1"/>
    </xf>
    <xf numFmtId="0" fontId="2" fillId="11" borderId="11" xfId="0" applyFont="1" applyFill="1" applyBorder="1" applyAlignment="1" applyProtection="1">
      <alignment horizontal="center" vertical="center"/>
      <protection locked="0" hidden="1"/>
    </xf>
    <xf numFmtId="0" fontId="1" fillId="2" borderId="6" xfId="0" applyFont="1" applyFill="1" applyBorder="1" applyAlignment="1" applyProtection="1">
      <alignment horizontal="center" vertical="center"/>
      <protection hidden="1"/>
    </xf>
    <xf numFmtId="0" fontId="1" fillId="2" borderId="69" xfId="0" applyFont="1" applyFill="1" applyBorder="1" applyAlignment="1" applyProtection="1">
      <alignment horizontal="center" vertical="center"/>
      <protection hidden="1"/>
    </xf>
    <xf numFmtId="0" fontId="1" fillId="2" borderId="38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1" fillId="2" borderId="2" xfId="0" applyFont="1" applyFill="1" applyBorder="1" applyAlignment="1" applyProtection="1">
      <alignment horizontal="center" vertical="center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2" fillId="5" borderId="24" xfId="0" applyFont="1" applyFill="1" applyBorder="1" applyAlignment="1" applyProtection="1">
      <alignment horizontal="center" vertical="center"/>
      <protection hidden="1"/>
    </xf>
    <xf numFmtId="0" fontId="2" fillId="5" borderId="32" xfId="0" applyFont="1" applyFill="1" applyBorder="1" applyAlignment="1" applyProtection="1">
      <alignment horizontal="center" vertical="center"/>
      <protection hidden="1"/>
    </xf>
    <xf numFmtId="0" fontId="2" fillId="5" borderId="33" xfId="0" applyFont="1" applyFill="1" applyBorder="1" applyAlignment="1" applyProtection="1">
      <alignment horizontal="center" vertical="center"/>
      <protection hidden="1"/>
    </xf>
    <xf numFmtId="9" fontId="2" fillId="3" borderId="24" xfId="1" applyFont="1" applyFill="1" applyBorder="1" applyAlignment="1" applyProtection="1">
      <alignment horizontal="center" vertical="center" wrapText="1"/>
      <protection hidden="1"/>
    </xf>
    <xf numFmtId="9" fontId="2" fillId="3" borderId="25" xfId="1" applyFont="1" applyFill="1" applyBorder="1" applyAlignment="1" applyProtection="1">
      <alignment horizontal="center" vertical="center" wrapText="1"/>
      <protection hidden="1"/>
    </xf>
    <xf numFmtId="0" fontId="2" fillId="3" borderId="4" xfId="0" applyFont="1" applyFill="1" applyBorder="1" applyAlignment="1" applyProtection="1">
      <alignment horizontal="center" vertical="center" wrapText="1"/>
      <protection hidden="1"/>
    </xf>
    <xf numFmtId="0" fontId="2" fillId="3" borderId="5" xfId="0" applyFont="1" applyFill="1" applyBorder="1" applyAlignment="1" applyProtection="1">
      <alignment horizontal="center" vertical="center" wrapText="1"/>
      <protection hidden="1"/>
    </xf>
    <xf numFmtId="2" fontId="2" fillId="5" borderId="31" xfId="0" applyNumberFormat="1" applyFont="1" applyFill="1" applyBorder="1" applyAlignment="1" applyProtection="1">
      <alignment horizontal="center" vertical="center"/>
      <protection hidden="1"/>
    </xf>
    <xf numFmtId="2" fontId="2" fillId="5" borderId="32" xfId="0" applyNumberFormat="1" applyFont="1" applyFill="1" applyBorder="1" applyAlignment="1" applyProtection="1">
      <alignment horizontal="center" vertical="center"/>
      <protection hidden="1"/>
    </xf>
    <xf numFmtId="2" fontId="2" fillId="5" borderId="33" xfId="0" applyNumberFormat="1" applyFont="1" applyFill="1" applyBorder="1" applyAlignment="1" applyProtection="1">
      <alignment horizontal="center" vertical="center"/>
      <protection hidden="1"/>
    </xf>
    <xf numFmtId="0" fontId="2" fillId="4" borderId="1" xfId="0" applyFont="1" applyFill="1" applyBorder="1" applyAlignment="1" applyProtection="1">
      <alignment horizontal="center" vertical="center"/>
      <protection hidden="1"/>
    </xf>
    <xf numFmtId="0" fontId="2" fillId="4" borderId="3" xfId="0" applyFont="1" applyFill="1" applyBorder="1" applyAlignment="1" applyProtection="1">
      <alignment horizontal="center" vertical="center"/>
      <protection hidden="1"/>
    </xf>
    <xf numFmtId="0" fontId="2" fillId="4" borderId="4" xfId="0" applyFont="1" applyFill="1" applyBorder="1" applyAlignment="1" applyProtection="1">
      <alignment horizontal="center" vertical="center"/>
      <protection hidden="1"/>
    </xf>
    <xf numFmtId="0" fontId="2" fillId="4" borderId="5" xfId="0" applyFont="1" applyFill="1" applyBorder="1" applyAlignment="1" applyProtection="1">
      <alignment horizontal="center" vertical="center"/>
      <protection hidden="1"/>
    </xf>
    <xf numFmtId="0" fontId="2" fillId="4" borderId="6" xfId="0" applyFont="1" applyFill="1" applyBorder="1" applyAlignment="1" applyProtection="1">
      <alignment horizontal="center" vertical="center"/>
      <protection hidden="1"/>
    </xf>
    <xf numFmtId="0" fontId="2" fillId="4" borderId="8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2" fillId="5" borderId="34" xfId="0" applyFont="1" applyFill="1" applyBorder="1" applyAlignment="1" applyProtection="1">
      <alignment horizontal="center" vertical="center"/>
      <protection hidden="1"/>
    </xf>
    <xf numFmtId="0" fontId="2" fillId="5" borderId="10" xfId="0" applyFont="1" applyFill="1" applyBorder="1" applyAlignment="1" applyProtection="1">
      <alignment horizontal="center" vertical="center"/>
      <protection hidden="1"/>
    </xf>
    <xf numFmtId="0" fontId="2" fillId="5" borderId="11" xfId="0" applyFont="1" applyFill="1" applyBorder="1" applyAlignment="1" applyProtection="1">
      <alignment horizontal="center" vertical="center"/>
      <protection hidden="1"/>
    </xf>
    <xf numFmtId="0" fontId="2" fillId="3" borderId="6" xfId="0" applyFont="1" applyFill="1" applyBorder="1" applyAlignment="1" applyProtection="1">
      <alignment horizontal="center" vertical="center"/>
      <protection hidden="1"/>
    </xf>
    <xf numFmtId="0" fontId="2" fillId="3" borderId="7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1" fillId="2" borderId="5" xfId="0" applyFont="1" applyFill="1" applyBorder="1" applyAlignment="1" applyProtection="1">
      <alignment horizontal="center" vertical="center"/>
      <protection hidden="1"/>
    </xf>
    <xf numFmtId="0" fontId="1" fillId="2" borderId="4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9" fillId="11" borderId="0" xfId="0" applyFont="1" applyFill="1" applyAlignment="1" applyProtection="1">
      <alignment horizontal="center" vertical="center"/>
      <protection locked="0" hidden="1"/>
    </xf>
    <xf numFmtId="0" fontId="1" fillId="2" borderId="60" xfId="0" applyFont="1" applyFill="1" applyBorder="1" applyAlignment="1" applyProtection="1">
      <alignment horizontal="center" vertical="center"/>
      <protection hidden="1"/>
    </xf>
    <xf numFmtId="0" fontId="1" fillId="2" borderId="61" xfId="0" applyFont="1" applyFill="1" applyBorder="1" applyAlignment="1" applyProtection="1">
      <alignment horizontal="center" vertical="center"/>
      <protection hidden="1"/>
    </xf>
    <xf numFmtId="0" fontId="1" fillId="2" borderId="62" xfId="0" applyFont="1" applyFill="1" applyBorder="1" applyAlignment="1" applyProtection="1">
      <alignment horizontal="center" vertical="center"/>
      <protection hidden="1"/>
    </xf>
    <xf numFmtId="0" fontId="1" fillId="2" borderId="67" xfId="0" applyFont="1" applyFill="1" applyBorder="1" applyAlignment="1" applyProtection="1">
      <alignment horizontal="center" vertical="center"/>
      <protection hidden="1"/>
    </xf>
    <xf numFmtId="0" fontId="1" fillId="2" borderId="68" xfId="0" applyFont="1" applyFill="1" applyBorder="1" applyAlignment="1" applyProtection="1">
      <alignment horizontal="center" vertical="center"/>
      <protection hidden="1"/>
    </xf>
    <xf numFmtId="0" fontId="1" fillId="2" borderId="63" xfId="0" applyFont="1" applyFill="1" applyBorder="1" applyAlignment="1" applyProtection="1">
      <alignment horizontal="center" vertical="center"/>
      <protection hidden="1"/>
    </xf>
    <xf numFmtId="0" fontId="1" fillId="2" borderId="64" xfId="0" applyFont="1" applyFill="1" applyBorder="1" applyAlignment="1" applyProtection="1">
      <alignment horizontal="center" vertical="center"/>
      <protection hidden="1"/>
    </xf>
    <xf numFmtId="0" fontId="1" fillId="2" borderId="65" xfId="0" applyFont="1" applyFill="1" applyBorder="1" applyAlignment="1" applyProtection="1">
      <alignment horizontal="center" vertical="center"/>
      <protection hidden="1"/>
    </xf>
    <xf numFmtId="18" fontId="1" fillId="2" borderId="62" xfId="0" applyNumberFormat="1" applyFont="1" applyFill="1" applyBorder="1" applyAlignment="1" applyProtection="1">
      <alignment horizontal="center" vertical="center"/>
      <protection hidden="1"/>
    </xf>
    <xf numFmtId="18" fontId="1" fillId="2" borderId="65" xfId="0" applyNumberFormat="1" applyFont="1" applyFill="1" applyBorder="1" applyAlignment="1" applyProtection="1">
      <alignment horizontal="center" vertical="center"/>
      <protection hidden="1"/>
    </xf>
    <xf numFmtId="0" fontId="1" fillId="2" borderId="62" xfId="0" applyFont="1" applyFill="1" applyBorder="1" applyAlignment="1" applyProtection="1">
      <alignment horizontal="center" vertical="center" wrapText="1"/>
      <protection hidden="1"/>
    </xf>
    <xf numFmtId="0" fontId="1" fillId="2" borderId="65" xfId="0" applyFont="1" applyFill="1" applyBorder="1" applyAlignment="1" applyProtection="1">
      <alignment horizontal="center" vertical="center" wrapText="1"/>
      <protection hidden="1"/>
    </xf>
    <xf numFmtId="0" fontId="2" fillId="11" borderId="29" xfId="0" applyFont="1" applyFill="1" applyBorder="1" applyAlignment="1" applyProtection="1">
      <alignment horizontal="center" vertical="center"/>
      <protection locked="0" hidden="1"/>
    </xf>
    <xf numFmtId="0" fontId="2" fillId="11" borderId="50" xfId="0" applyFont="1" applyFill="1" applyBorder="1" applyAlignment="1" applyProtection="1">
      <alignment horizontal="center" vertical="center"/>
      <protection locked="0" hidden="1"/>
    </xf>
    <xf numFmtId="0" fontId="2" fillId="11" borderId="49" xfId="0" applyFont="1" applyFill="1" applyBorder="1" applyAlignment="1" applyProtection="1">
      <alignment horizontal="center" vertical="center"/>
      <protection locked="0" hidden="1"/>
    </xf>
    <xf numFmtId="0" fontId="2" fillId="11" borderId="51" xfId="0" applyFont="1" applyFill="1" applyBorder="1" applyAlignment="1" applyProtection="1">
      <alignment horizontal="center" vertical="center"/>
      <protection locked="0" hidden="1"/>
    </xf>
    <xf numFmtId="0" fontId="2" fillId="11" borderId="52" xfId="0" applyFont="1" applyFill="1" applyBorder="1" applyAlignment="1" applyProtection="1">
      <alignment horizontal="center" vertical="center"/>
      <protection locked="0" hidden="1"/>
    </xf>
    <xf numFmtId="0" fontId="2" fillId="11" borderId="0" xfId="0" applyFont="1" applyFill="1" applyAlignment="1" applyProtection="1">
      <alignment horizontal="center" vertical="center"/>
      <protection locked="0" hidden="1"/>
    </xf>
    <xf numFmtId="0" fontId="2" fillId="11" borderId="53" xfId="0" applyFont="1" applyFill="1" applyBorder="1" applyAlignment="1" applyProtection="1">
      <alignment horizontal="center" vertical="center"/>
      <protection locked="0" hidden="1"/>
    </xf>
    <xf numFmtId="0" fontId="2" fillId="11" borderId="54" xfId="0" applyFont="1" applyFill="1" applyBorder="1" applyAlignment="1" applyProtection="1">
      <alignment horizontal="center" vertical="center"/>
      <protection locked="0" hidden="1"/>
    </xf>
    <xf numFmtId="0" fontId="2" fillId="11" borderId="55" xfId="0" applyFont="1" applyFill="1" applyBorder="1" applyAlignment="1" applyProtection="1">
      <alignment horizontal="center" vertical="center"/>
      <protection locked="0" hidden="1"/>
    </xf>
    <xf numFmtId="0" fontId="2" fillId="11" borderId="56" xfId="0" applyFont="1" applyFill="1" applyBorder="1" applyAlignment="1" applyProtection="1">
      <alignment horizontal="center" vertical="center"/>
      <protection locked="0" hidden="1"/>
    </xf>
    <xf numFmtId="0" fontId="16" fillId="3" borderId="50" xfId="0" applyFont="1" applyFill="1" applyBorder="1" applyAlignment="1" applyProtection="1">
      <alignment horizontal="center" vertical="center"/>
      <protection hidden="1"/>
    </xf>
    <xf numFmtId="0" fontId="16" fillId="3" borderId="51" xfId="0" applyFont="1" applyFill="1" applyBorder="1" applyAlignment="1" applyProtection="1">
      <alignment horizontal="center" vertical="center"/>
      <protection hidden="1"/>
    </xf>
    <xf numFmtId="0" fontId="16" fillId="3" borderId="52" xfId="0" applyFont="1" applyFill="1" applyBorder="1" applyAlignment="1" applyProtection="1">
      <alignment horizontal="center" vertical="center"/>
      <protection hidden="1"/>
    </xf>
    <xf numFmtId="0" fontId="16" fillId="3" borderId="53" xfId="0" applyFont="1" applyFill="1" applyBorder="1" applyAlignment="1" applyProtection="1">
      <alignment horizontal="center" vertical="center"/>
      <protection hidden="1"/>
    </xf>
    <xf numFmtId="0" fontId="16" fillId="3" borderId="54" xfId="0" applyFont="1" applyFill="1" applyBorder="1" applyAlignment="1" applyProtection="1">
      <alignment horizontal="center" vertical="center"/>
      <protection hidden="1"/>
    </xf>
    <xf numFmtId="0" fontId="16" fillId="3" borderId="56" xfId="0" applyFont="1" applyFill="1" applyBorder="1" applyAlignment="1" applyProtection="1">
      <alignment horizontal="center" vertical="center"/>
      <protection hidden="1"/>
    </xf>
    <xf numFmtId="0" fontId="2" fillId="3" borderId="46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48" xfId="0" applyFont="1" applyFill="1" applyBorder="1" applyAlignment="1" applyProtection="1">
      <alignment horizontal="center" vertical="center"/>
      <protection hidden="1"/>
    </xf>
    <xf numFmtId="14" fontId="2" fillId="11" borderId="50" xfId="0" applyNumberFormat="1" applyFont="1" applyFill="1" applyBorder="1" applyAlignment="1" applyProtection="1">
      <alignment horizontal="center" vertical="center"/>
      <protection locked="0" hidden="1"/>
    </xf>
    <xf numFmtId="0" fontId="8" fillId="6" borderId="0" xfId="0" applyFont="1" applyFill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/>
      <protection hidden="1"/>
    </xf>
    <xf numFmtId="0" fontId="8" fillId="2" borderId="3" xfId="0" applyFont="1" applyFill="1" applyBorder="1" applyAlignment="1" applyProtection="1">
      <alignment horizontal="center" vertical="center"/>
      <protection hidden="1"/>
    </xf>
    <xf numFmtId="0" fontId="8" fillId="2" borderId="4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5" xfId="0" applyFont="1" applyFill="1" applyBorder="1" applyAlignment="1" applyProtection="1">
      <alignment horizontal="center" vertical="center"/>
      <protection hidden="1"/>
    </xf>
    <xf numFmtId="0" fontId="8" fillId="2" borderId="6" xfId="0" applyFont="1" applyFill="1" applyBorder="1" applyAlignment="1" applyProtection="1">
      <alignment horizontal="center" vertical="center"/>
      <protection hidden="1"/>
    </xf>
    <xf numFmtId="0" fontId="8" fillId="2" borderId="7" xfId="0" applyFont="1" applyFill="1" applyBorder="1" applyAlignment="1" applyProtection="1">
      <alignment horizontal="center" vertical="center"/>
      <protection hidden="1"/>
    </xf>
    <xf numFmtId="0" fontId="8" fillId="2" borderId="8" xfId="0" applyFont="1" applyFill="1" applyBorder="1" applyAlignment="1" applyProtection="1">
      <alignment horizontal="center" vertical="center"/>
      <protection hidden="1"/>
    </xf>
    <xf numFmtId="0" fontId="2" fillId="11" borderId="6" xfId="0" applyFont="1" applyFill="1" applyBorder="1" applyAlignment="1" applyProtection="1">
      <alignment horizontal="center" vertical="center"/>
      <protection locked="0" hidden="1"/>
    </xf>
    <xf numFmtId="0" fontId="2" fillId="11" borderId="7" xfId="0" applyFont="1" applyFill="1" applyBorder="1" applyAlignment="1" applyProtection="1">
      <alignment horizontal="center" vertical="center"/>
      <protection locked="0" hidden="1"/>
    </xf>
    <xf numFmtId="0" fontId="2" fillId="11" borderId="8" xfId="0" applyFont="1" applyFill="1" applyBorder="1" applyAlignment="1" applyProtection="1">
      <alignment horizontal="center" vertical="center"/>
      <protection locked="0" hidden="1"/>
    </xf>
    <xf numFmtId="2" fontId="2" fillId="5" borderId="9" xfId="0" applyNumberFormat="1" applyFont="1" applyFill="1" applyBorder="1" applyAlignment="1" applyProtection="1">
      <alignment horizontal="center" vertical="center"/>
      <protection hidden="1"/>
    </xf>
    <xf numFmtId="0" fontId="2" fillId="5" borderId="29" xfId="0" applyFont="1" applyFill="1" applyBorder="1" applyAlignment="1" applyProtection="1">
      <alignment horizontal="center" vertical="center"/>
      <protection hidden="1"/>
    </xf>
    <xf numFmtId="0" fontId="2" fillId="11" borderId="9" xfId="0" applyFont="1" applyFill="1" applyBorder="1" applyAlignment="1" applyProtection="1">
      <alignment horizontal="center" vertical="center"/>
      <protection hidden="1"/>
    </xf>
    <xf numFmtId="0" fontId="2" fillId="11" borderId="11" xfId="0" applyFont="1" applyFill="1" applyBorder="1" applyAlignment="1" applyProtection="1">
      <alignment horizontal="center" vertical="center"/>
      <protection hidden="1"/>
    </xf>
    <xf numFmtId="0" fontId="1" fillId="2" borderId="8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/>
      <protection hidden="1"/>
    </xf>
    <xf numFmtId="0" fontId="4" fillId="0" borderId="19" xfId="0" applyFont="1" applyBorder="1" applyAlignment="1" applyProtection="1">
      <alignment horizontal="center" vertical="center"/>
      <protection locked="0" hidden="1"/>
    </xf>
    <xf numFmtId="0" fontId="4" fillId="0" borderId="0" xfId="0" applyFont="1" applyAlignment="1" applyProtection="1">
      <alignment horizontal="center" vertical="center"/>
      <protection locked="0" hidden="1"/>
    </xf>
    <xf numFmtId="0" fontId="4" fillId="0" borderId="20" xfId="0" applyFont="1" applyBorder="1" applyAlignment="1" applyProtection="1">
      <alignment horizontal="center" vertical="center"/>
      <protection locked="0" hidden="1"/>
    </xf>
    <xf numFmtId="0" fontId="4" fillId="0" borderId="21" xfId="0" applyFont="1" applyBorder="1" applyAlignment="1" applyProtection="1">
      <alignment horizontal="center" vertical="center"/>
      <protection locked="0" hidden="1"/>
    </xf>
    <xf numFmtId="0" fontId="4" fillId="0" borderId="22" xfId="0" applyFont="1" applyBorder="1" applyAlignment="1" applyProtection="1">
      <alignment horizontal="center" vertical="center"/>
      <protection locked="0" hidden="1"/>
    </xf>
    <xf numFmtId="0" fontId="4" fillId="0" borderId="23" xfId="0" applyFont="1" applyBorder="1" applyAlignment="1" applyProtection="1">
      <alignment horizontal="center" vertical="center"/>
      <protection locked="0" hidden="1"/>
    </xf>
    <xf numFmtId="0" fontId="1" fillId="2" borderId="44" xfId="0" applyFont="1" applyFill="1" applyBorder="1" applyAlignment="1" applyProtection="1">
      <alignment horizontal="center" vertical="center"/>
      <protection hidden="1"/>
    </xf>
    <xf numFmtId="0" fontId="1" fillId="2" borderId="40" xfId="0" applyFont="1" applyFill="1" applyBorder="1" applyAlignment="1" applyProtection="1">
      <alignment horizontal="center" vertical="center"/>
      <protection hidden="1"/>
    </xf>
    <xf numFmtId="0" fontId="1" fillId="2" borderId="45" xfId="0" applyFont="1" applyFill="1" applyBorder="1" applyAlignment="1" applyProtection="1">
      <alignment horizontal="center" vertical="center"/>
      <protection hidden="1"/>
    </xf>
    <xf numFmtId="0" fontId="1" fillId="2" borderId="39" xfId="0" applyFont="1" applyFill="1" applyBorder="1" applyAlignment="1" applyProtection="1">
      <alignment horizontal="center" vertical="center"/>
      <protection hidden="1"/>
    </xf>
    <xf numFmtId="0" fontId="1" fillId="2" borderId="41" xfId="0" applyFont="1" applyFill="1" applyBorder="1" applyAlignment="1" applyProtection="1">
      <alignment horizontal="center" vertical="center"/>
      <protection hidden="1"/>
    </xf>
    <xf numFmtId="9" fontId="17" fillId="11" borderId="9" xfId="0" applyNumberFormat="1" applyFont="1" applyFill="1" applyBorder="1" applyAlignment="1" applyProtection="1">
      <alignment horizontal="center" vertical="center"/>
      <protection locked="0" hidden="1"/>
    </xf>
    <xf numFmtId="9" fontId="17" fillId="11" borderId="29" xfId="0" applyNumberFormat="1" applyFont="1" applyFill="1" applyBorder="1" applyAlignment="1" applyProtection="1">
      <alignment horizontal="center" vertical="center"/>
      <protection locked="0" hidden="1"/>
    </xf>
    <xf numFmtId="0" fontId="1" fillId="6" borderId="1" xfId="0" applyFont="1" applyFill="1" applyBorder="1" applyAlignment="1" applyProtection="1">
      <alignment horizontal="center" vertical="center" wrapText="1"/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6" borderId="3" xfId="0" applyFont="1" applyFill="1" applyBorder="1" applyAlignment="1" applyProtection="1">
      <alignment horizontal="center" vertical="center" wrapText="1"/>
      <protection hidden="1"/>
    </xf>
    <xf numFmtId="0" fontId="1" fillId="6" borderId="4" xfId="0" applyFont="1" applyFill="1" applyBorder="1" applyAlignment="1" applyProtection="1">
      <alignment horizontal="center" vertical="center" wrapText="1"/>
      <protection hidden="1"/>
    </xf>
    <xf numFmtId="0" fontId="1" fillId="6" borderId="0" xfId="0" applyFont="1" applyFill="1" applyAlignment="1" applyProtection="1">
      <alignment horizontal="center" vertical="center" wrapText="1"/>
      <protection hidden="1"/>
    </xf>
    <xf numFmtId="0" fontId="1" fillId="6" borderId="5" xfId="0" applyFont="1" applyFill="1" applyBorder="1" applyAlignment="1" applyProtection="1">
      <alignment horizontal="center" vertical="center" wrapText="1"/>
      <protection hidden="1"/>
    </xf>
    <xf numFmtId="0" fontId="1" fillId="6" borderId="6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1" fillId="6" borderId="8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" vertical="center"/>
      <protection hidden="1"/>
    </xf>
    <xf numFmtId="0" fontId="1" fillId="2" borderId="9" xfId="0" applyFont="1" applyFill="1" applyBorder="1" applyAlignment="1" applyProtection="1">
      <alignment horizontal="center" vertical="center" wrapText="1"/>
      <protection hidden="1"/>
    </xf>
    <xf numFmtId="0" fontId="1" fillId="2" borderId="11" xfId="0" applyFont="1" applyFill="1" applyBorder="1" applyAlignment="1" applyProtection="1">
      <alignment horizontal="center" vertical="center" wrapText="1"/>
      <protection hidden="1"/>
    </xf>
    <xf numFmtId="0" fontId="1" fillId="2" borderId="10" xfId="0" applyFont="1" applyFill="1" applyBorder="1" applyAlignment="1" applyProtection="1">
      <alignment horizontal="center" vertical="center" wrapText="1"/>
      <protection hidden="1"/>
    </xf>
    <xf numFmtId="0" fontId="11" fillId="2" borderId="9" xfId="0" applyFont="1" applyFill="1" applyBorder="1" applyAlignment="1" applyProtection="1">
      <alignment horizontal="center" vertical="center" wrapText="1"/>
      <protection hidden="1"/>
    </xf>
    <xf numFmtId="0" fontId="11" fillId="2" borderId="10" xfId="0" applyFont="1" applyFill="1" applyBorder="1" applyAlignment="1" applyProtection="1">
      <alignment horizontal="center" vertical="center"/>
      <protection hidden="1"/>
    </xf>
    <xf numFmtId="0" fontId="11" fillId="2" borderId="11" xfId="0" applyFont="1" applyFill="1" applyBorder="1" applyAlignment="1" applyProtection="1">
      <alignment horizontal="center" vertical="center"/>
      <protection hidden="1"/>
    </xf>
    <xf numFmtId="9" fontId="2" fillId="3" borderId="6" xfId="0" applyNumberFormat="1" applyFont="1" applyFill="1" applyBorder="1" applyAlignment="1" applyProtection="1">
      <alignment horizontal="center" vertical="center"/>
      <protection hidden="1"/>
    </xf>
    <xf numFmtId="9" fontId="2" fillId="3" borderId="28" xfId="0" applyNumberFormat="1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6" borderId="10" xfId="0" applyFont="1" applyFill="1" applyBorder="1" applyAlignment="1" applyProtection="1">
      <alignment horizontal="center" vertical="center"/>
      <protection hidden="1"/>
    </xf>
    <xf numFmtId="0" fontId="1" fillId="6" borderId="1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 vertical="center" wrapText="1"/>
      <protection hidden="1"/>
    </xf>
    <xf numFmtId="0" fontId="11" fillId="2" borderId="7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9" fontId="2" fillId="3" borderId="24" xfId="1" applyFont="1" applyFill="1" applyBorder="1" applyAlignment="1" applyProtection="1">
      <alignment horizontal="center" vertical="center"/>
      <protection hidden="1"/>
    </xf>
    <xf numFmtId="9" fontId="2" fillId="3" borderId="25" xfId="1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2" xfId="0" applyFont="1" applyFill="1" applyBorder="1" applyAlignment="1" applyProtection="1">
      <alignment horizontal="center" vertical="center"/>
      <protection hidden="1"/>
    </xf>
    <xf numFmtId="0" fontId="2" fillId="5" borderId="3" xfId="0" applyFont="1" applyFill="1" applyBorder="1" applyAlignment="1" applyProtection="1">
      <alignment horizontal="center" vertical="center"/>
      <protection hidden="1"/>
    </xf>
    <xf numFmtId="0" fontId="1" fillId="2" borderId="12" xfId="0" applyFont="1" applyFill="1" applyBorder="1" applyAlignment="1" applyProtection="1">
      <alignment horizontal="center" vertical="center"/>
      <protection hidden="1"/>
    </xf>
    <xf numFmtId="0" fontId="1" fillId="2" borderId="15" xfId="0" applyFont="1" applyFill="1" applyBorder="1" applyAlignment="1" applyProtection="1">
      <alignment horizontal="center" vertical="center"/>
      <protection hidden="1"/>
    </xf>
    <xf numFmtId="0" fontId="8" fillId="6" borderId="35" xfId="0" applyFont="1" applyFill="1" applyBorder="1" applyAlignment="1" applyProtection="1">
      <alignment horizontal="center" vertical="center" wrapText="1"/>
      <protection hidden="1"/>
    </xf>
    <xf numFmtId="0" fontId="8" fillId="6" borderId="2" xfId="0" applyFont="1" applyFill="1" applyBorder="1" applyAlignment="1" applyProtection="1">
      <alignment horizontal="center" vertical="center" wrapText="1"/>
      <protection hidden="1"/>
    </xf>
    <xf numFmtId="0" fontId="8" fillId="6" borderId="3" xfId="0" applyFont="1" applyFill="1" applyBorder="1" applyAlignment="1" applyProtection="1">
      <alignment horizontal="center" vertical="center" wrapText="1"/>
      <protection hidden="1"/>
    </xf>
    <xf numFmtId="0" fontId="8" fillId="6" borderId="36" xfId="0" applyFont="1" applyFill="1" applyBorder="1" applyAlignment="1" applyProtection="1">
      <alignment horizontal="center" vertical="center" wrapText="1"/>
      <protection hidden="1"/>
    </xf>
    <xf numFmtId="0" fontId="8" fillId="6" borderId="5" xfId="0" applyFont="1" applyFill="1" applyBorder="1" applyAlignment="1" applyProtection="1">
      <alignment horizontal="center" vertical="center" wrapText="1"/>
      <protection hidden="1"/>
    </xf>
    <xf numFmtId="0" fontId="8" fillId="6" borderId="37" xfId="0" applyFont="1" applyFill="1" applyBorder="1" applyAlignment="1" applyProtection="1">
      <alignment horizontal="center" vertical="center" wrapText="1"/>
      <protection hidden="1"/>
    </xf>
    <xf numFmtId="0" fontId="8" fillId="6" borderId="7" xfId="0" applyFont="1" applyFill="1" applyBorder="1" applyAlignment="1" applyProtection="1">
      <alignment horizontal="center" vertical="center" wrapText="1"/>
      <protection hidden="1"/>
    </xf>
    <xf numFmtId="0" fontId="8" fillId="6" borderId="8" xfId="0" applyFont="1" applyFill="1" applyBorder="1" applyAlignment="1" applyProtection="1">
      <alignment horizontal="center" vertical="center" wrapText="1"/>
      <protection hidden="1"/>
    </xf>
    <xf numFmtId="0" fontId="2" fillId="11" borderId="28" xfId="0" applyFont="1" applyFill="1" applyBorder="1" applyAlignment="1" applyProtection="1">
      <alignment horizontal="center" vertical="center"/>
      <protection locked="0" hidden="1"/>
    </xf>
    <xf numFmtId="18" fontId="1" fillId="2" borderId="1" xfId="0" applyNumberFormat="1" applyFont="1" applyFill="1" applyBorder="1" applyAlignment="1" applyProtection="1">
      <alignment horizontal="center" vertical="center"/>
      <protection hidden="1"/>
    </xf>
    <xf numFmtId="0" fontId="9" fillId="11" borderId="59" xfId="0" applyFont="1" applyFill="1" applyBorder="1" applyAlignment="1" applyProtection="1">
      <alignment horizontal="center" vertical="center"/>
      <protection locked="0" hidden="1"/>
    </xf>
    <xf numFmtId="0" fontId="9" fillId="11" borderId="4" xfId="0" applyFont="1" applyFill="1" applyBorder="1" applyAlignment="1" applyProtection="1">
      <alignment horizontal="center" vertical="center"/>
      <protection locked="0" hidden="1"/>
    </xf>
    <xf numFmtId="0" fontId="9" fillId="11" borderId="6" xfId="0" applyFont="1" applyFill="1" applyBorder="1" applyAlignment="1" applyProtection="1">
      <alignment horizontal="center" vertical="center"/>
      <protection locked="0" hidden="1"/>
    </xf>
    <xf numFmtId="9" fontId="17" fillId="11" borderId="1" xfId="0" applyNumberFormat="1" applyFont="1" applyFill="1" applyBorder="1" applyAlignment="1" applyProtection="1">
      <alignment horizontal="center" vertical="center"/>
      <protection locked="0" hidden="1"/>
    </xf>
    <xf numFmtId="9" fontId="17" fillId="11" borderId="27" xfId="0" applyNumberFormat="1" applyFont="1" applyFill="1" applyBorder="1" applyAlignment="1" applyProtection="1">
      <alignment horizontal="center" vertical="center"/>
      <protection locked="0" hidden="1"/>
    </xf>
    <xf numFmtId="9" fontId="17" fillId="11" borderId="6" xfId="0" applyNumberFormat="1" applyFont="1" applyFill="1" applyBorder="1" applyAlignment="1" applyProtection="1">
      <alignment horizontal="center" vertical="center"/>
      <protection locked="0" hidden="1"/>
    </xf>
    <xf numFmtId="9" fontId="17" fillId="11" borderId="28" xfId="0" applyNumberFormat="1" applyFont="1" applyFill="1" applyBorder="1" applyAlignment="1" applyProtection="1">
      <alignment horizontal="center" vertical="center"/>
      <protection locked="0" hidden="1"/>
    </xf>
    <xf numFmtId="2" fontId="2" fillId="3" borderId="1" xfId="0" applyNumberFormat="1" applyFont="1" applyFill="1" applyBorder="1" applyAlignment="1" applyProtection="1">
      <alignment horizontal="center" vertical="center"/>
      <protection hidden="1"/>
    </xf>
    <xf numFmtId="2" fontId="2" fillId="3" borderId="3" xfId="0" applyNumberFormat="1" applyFont="1" applyFill="1" applyBorder="1" applyAlignment="1" applyProtection="1">
      <alignment horizontal="center" vertical="center"/>
      <protection hidden="1"/>
    </xf>
    <xf numFmtId="2" fontId="2" fillId="3" borderId="6" xfId="0" applyNumberFormat="1" applyFont="1" applyFill="1" applyBorder="1" applyAlignment="1" applyProtection="1">
      <alignment horizontal="center" vertical="center"/>
      <protection hidden="1"/>
    </xf>
    <xf numFmtId="2" fontId="2" fillId="3" borderId="8" xfId="0" applyNumberFormat="1" applyFont="1" applyFill="1" applyBorder="1" applyAlignment="1" applyProtection="1">
      <alignment horizontal="center" vertical="center"/>
      <protection hidden="1"/>
    </xf>
    <xf numFmtId="0" fontId="2" fillId="3" borderId="57" xfId="0" applyFont="1" applyFill="1" applyBorder="1" applyAlignment="1" applyProtection="1">
      <alignment horizontal="center" vertical="center"/>
      <protection hidden="1"/>
    </xf>
    <xf numFmtId="0" fontId="2" fillId="3" borderId="58" xfId="0" applyFont="1" applyFill="1" applyBorder="1" applyAlignment="1" applyProtection="1">
      <alignment horizontal="center" vertical="center"/>
      <protection hidden="1"/>
    </xf>
    <xf numFmtId="0" fontId="2" fillId="4" borderId="2" xfId="0" applyFont="1" applyFill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/>
      <protection locked="0" hidden="1"/>
    </xf>
    <xf numFmtId="0" fontId="3" fillId="0" borderId="17" xfId="0" applyFont="1" applyBorder="1" applyAlignment="1" applyProtection="1">
      <alignment horizontal="center" vertical="center"/>
      <protection locked="0" hidden="1"/>
    </xf>
    <xf numFmtId="0" fontId="3" fillId="0" borderId="18" xfId="0" applyFont="1" applyBorder="1" applyAlignment="1" applyProtection="1">
      <alignment horizontal="center" vertical="center"/>
      <protection locked="0" hidden="1"/>
    </xf>
    <xf numFmtId="0" fontId="3" fillId="0" borderId="19" xfId="0" applyFont="1" applyBorder="1" applyAlignment="1" applyProtection="1">
      <alignment horizontal="center" vertical="center"/>
      <protection locked="0"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3" fillId="0" borderId="20" xfId="0" applyFont="1" applyBorder="1" applyAlignment="1" applyProtection="1">
      <alignment horizontal="center" vertical="center"/>
      <protection locked="0" hidden="1"/>
    </xf>
    <xf numFmtId="0" fontId="3" fillId="0" borderId="21" xfId="0" applyFont="1" applyBorder="1" applyAlignment="1" applyProtection="1">
      <alignment horizontal="center" vertical="center"/>
      <protection locked="0" hidden="1"/>
    </xf>
    <xf numFmtId="0" fontId="3" fillId="0" borderId="22" xfId="0" applyFont="1" applyBorder="1" applyAlignment="1" applyProtection="1">
      <alignment horizontal="center" vertical="center"/>
      <protection locked="0" hidden="1"/>
    </xf>
    <xf numFmtId="0" fontId="3" fillId="0" borderId="23" xfId="0" applyFont="1" applyBorder="1" applyAlignment="1" applyProtection="1">
      <alignment horizontal="center" vertical="center"/>
      <protection locked="0" hidden="1"/>
    </xf>
    <xf numFmtId="0" fontId="18" fillId="3" borderId="24" xfId="0" applyFont="1" applyFill="1" applyBorder="1" applyAlignment="1" applyProtection="1">
      <alignment horizontal="center" vertical="center" wrapText="1"/>
      <protection hidden="1"/>
    </xf>
    <xf numFmtId="0" fontId="18" fillId="3" borderId="33" xfId="0" applyFont="1" applyFill="1" applyBorder="1" applyAlignment="1" applyProtection="1">
      <alignment horizontal="center" vertical="center" wrapText="1"/>
      <protection hidden="1"/>
    </xf>
    <xf numFmtId="0" fontId="2" fillId="11" borderId="4" xfId="0" applyFont="1" applyFill="1" applyBorder="1" applyAlignment="1" applyProtection="1">
      <alignment horizontal="center" vertical="center"/>
      <protection locked="0" hidden="1"/>
    </xf>
    <xf numFmtId="0" fontId="1" fillId="2" borderId="12" xfId="0" applyFont="1" applyFill="1" applyBorder="1" applyAlignment="1" applyProtection="1">
      <alignment horizontal="center" vertical="center" wrapText="1"/>
      <protection hidden="1"/>
    </xf>
    <xf numFmtId="0" fontId="1" fillId="2" borderId="15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/>
      <protection locked="0" hidden="1"/>
    </xf>
    <xf numFmtId="0" fontId="2" fillId="11" borderId="13" xfId="0" applyFont="1" applyFill="1" applyBorder="1" applyAlignment="1" applyProtection="1">
      <alignment horizontal="center" vertical="center"/>
      <protection locked="0" hidden="1"/>
    </xf>
    <xf numFmtId="9" fontId="17" fillId="11" borderId="4" xfId="0" applyNumberFormat="1" applyFont="1" applyFill="1" applyBorder="1" applyAlignment="1" applyProtection="1">
      <alignment horizontal="center" vertical="center"/>
      <protection locked="0" hidden="1"/>
    </xf>
    <xf numFmtId="9" fontId="17" fillId="11" borderId="20" xfId="0" applyNumberFormat="1" applyFont="1" applyFill="1" applyBorder="1" applyAlignment="1" applyProtection="1">
      <alignment horizontal="center" vertical="center"/>
      <protection locked="0" hidden="1"/>
    </xf>
    <xf numFmtId="0" fontId="2" fillId="5" borderId="4" xfId="0" applyFont="1" applyFill="1" applyBorder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0" fontId="2" fillId="3" borderId="4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2" fillId="4" borderId="1" xfId="0" applyFont="1" applyFill="1" applyBorder="1" applyAlignment="1" applyProtection="1">
      <alignment horizontal="center" vertical="center" wrapText="1"/>
      <protection hidden="1"/>
    </xf>
    <xf numFmtId="0" fontId="2" fillId="4" borderId="3" xfId="0" applyFont="1" applyFill="1" applyBorder="1" applyAlignment="1" applyProtection="1">
      <alignment horizontal="center" vertical="center" wrapText="1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5" xfId="0" applyFont="1" applyFill="1" applyBorder="1" applyAlignment="1" applyProtection="1">
      <alignment horizontal="center" vertical="center" wrapText="1"/>
      <protection hidden="1"/>
    </xf>
    <xf numFmtId="0" fontId="2" fillId="4" borderId="6" xfId="0" applyFont="1" applyFill="1" applyBorder="1" applyAlignment="1" applyProtection="1">
      <alignment horizontal="center" vertical="center" wrapText="1"/>
      <protection hidden="1"/>
    </xf>
    <xf numFmtId="0" fontId="2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8" xfId="0" applyFont="1" applyFill="1" applyBorder="1" applyAlignment="1" applyProtection="1">
      <alignment horizontal="center" vertical="center" wrapText="1"/>
      <protection hidden="1"/>
    </xf>
    <xf numFmtId="0" fontId="2" fillId="9" borderId="9" xfId="0" applyFont="1" applyFill="1" applyBorder="1" applyAlignment="1" applyProtection="1">
      <alignment horizontal="center" vertical="center"/>
      <protection hidden="1"/>
    </xf>
    <xf numFmtId="0" fontId="2" fillId="9" borderId="11" xfId="0" applyFont="1" applyFill="1" applyBorder="1" applyAlignment="1" applyProtection="1">
      <alignment horizontal="center" vertical="center"/>
      <protection hidden="1"/>
    </xf>
    <xf numFmtId="9" fontId="2" fillId="11" borderId="1" xfId="0" applyNumberFormat="1" applyFont="1" applyFill="1" applyBorder="1" applyAlignment="1" applyProtection="1">
      <alignment horizontal="center" vertical="center"/>
      <protection locked="0" hidden="1"/>
    </xf>
    <xf numFmtId="9" fontId="2" fillId="11" borderId="27" xfId="0" applyNumberFormat="1" applyFont="1" applyFill="1" applyBorder="1" applyAlignment="1" applyProtection="1">
      <alignment horizontal="center" vertical="center"/>
      <protection locked="0" hidden="1"/>
    </xf>
    <xf numFmtId="9" fontId="2" fillId="11" borderId="4" xfId="0" applyNumberFormat="1" applyFont="1" applyFill="1" applyBorder="1" applyAlignment="1" applyProtection="1">
      <alignment horizontal="center" vertical="center"/>
      <protection locked="0" hidden="1"/>
    </xf>
    <xf numFmtId="9" fontId="2" fillId="11" borderId="20" xfId="0" applyNumberFormat="1" applyFont="1" applyFill="1" applyBorder="1" applyAlignment="1" applyProtection="1">
      <alignment horizontal="center" vertical="center"/>
      <protection locked="0" hidden="1"/>
    </xf>
    <xf numFmtId="0" fontId="2" fillId="3" borderId="28" xfId="0" applyFont="1" applyFill="1" applyBorder="1" applyAlignment="1" applyProtection="1">
      <alignment horizontal="center" vertical="center"/>
      <protection hidden="1"/>
    </xf>
    <xf numFmtId="2" fontId="2" fillId="5" borderId="31" xfId="0" quotePrefix="1" applyNumberFormat="1" applyFont="1" applyFill="1" applyBorder="1" applyAlignment="1" applyProtection="1">
      <alignment horizontal="center" vertical="center" wrapText="1"/>
      <protection hidden="1"/>
    </xf>
    <xf numFmtId="0" fontId="2" fillId="3" borderId="24" xfId="0" applyFont="1" applyFill="1" applyBorder="1" applyAlignment="1" applyProtection="1">
      <alignment horizontal="center" vertical="center" wrapText="1"/>
      <protection hidden="1"/>
    </xf>
    <xf numFmtId="0" fontId="2" fillId="3" borderId="33" xfId="0" applyFont="1" applyFill="1" applyBorder="1" applyAlignment="1" applyProtection="1">
      <alignment horizontal="center" vertical="center" wrapText="1"/>
      <protection hidden="1"/>
    </xf>
    <xf numFmtId="0" fontId="3" fillId="3" borderId="57" xfId="0" applyFont="1" applyFill="1" applyBorder="1" applyAlignment="1" applyProtection="1">
      <alignment horizontal="center" vertical="center"/>
      <protection hidden="1"/>
    </xf>
    <xf numFmtId="0" fontId="3" fillId="3" borderId="58" xfId="0" applyFont="1" applyFill="1" applyBorder="1" applyAlignment="1" applyProtection="1">
      <alignment horizontal="center" vertical="center"/>
      <protection hidden="1"/>
    </xf>
    <xf numFmtId="2" fontId="2" fillId="5" borderId="10" xfId="0" applyNumberFormat="1" applyFont="1" applyFill="1" applyBorder="1" applyAlignment="1" applyProtection="1">
      <alignment horizontal="center" vertical="center"/>
      <protection hidden="1"/>
    </xf>
    <xf numFmtId="2" fontId="2" fillId="5" borderId="29" xfId="0" applyNumberFormat="1" applyFont="1" applyFill="1" applyBorder="1" applyAlignment="1" applyProtection="1">
      <alignment horizontal="center" vertical="center"/>
      <protection hidden="1"/>
    </xf>
    <xf numFmtId="0" fontId="1" fillId="2" borderId="13" xfId="0" applyFont="1" applyFill="1" applyBorder="1" applyAlignment="1" applyProtection="1">
      <alignment horizontal="center" vertical="center"/>
      <protection hidden="1"/>
    </xf>
    <xf numFmtId="0" fontId="11" fillId="2" borderId="10" xfId="0" applyFont="1" applyFill="1" applyBorder="1" applyAlignment="1" applyProtection="1">
      <alignment horizontal="center" vertical="center" wrapText="1"/>
      <protection hidden="1"/>
    </xf>
    <xf numFmtId="0" fontId="11" fillId="2" borderId="11" xfId="0" applyFont="1" applyFill="1" applyBorder="1" applyAlignment="1" applyProtection="1">
      <alignment horizontal="center" vertical="center" wrapText="1"/>
      <protection hidden="1"/>
    </xf>
  </cellXfs>
  <cellStyles count="2">
    <cellStyle name="Normal" xfId="0" builtinId="0"/>
    <cellStyle name="Porcentagem" xfId="1" builtinId="5"/>
  </cellStyles>
  <dxfs count="44">
    <dxf>
      <font>
        <color rgb="FF0C769E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5C5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0C769E"/>
      </font>
      <fill>
        <patternFill>
          <bgColor theme="0" tint="-0.14996795556505021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C00000"/>
      </font>
      <fill>
        <patternFill>
          <bgColor rgb="FFFFBDB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BDBD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0C769E"/>
      </font>
      <fill>
        <patternFill>
          <bgColor theme="0" tint="-0.14996795556505021"/>
        </patternFill>
      </fill>
    </dxf>
    <dxf>
      <font>
        <color rgb="FFC00000"/>
      </font>
      <fill>
        <patternFill>
          <bgColor rgb="FFFFBDBD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B3B3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0C769E"/>
      </font>
      <fill>
        <patternFill>
          <bgColor theme="0" tint="-0.14996795556505021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C00000"/>
      </font>
      <fill>
        <patternFill>
          <bgColor rgb="FFFFC1C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C769E"/>
      </font>
      <fill>
        <patternFill>
          <bgColor rgb="FFFFC000"/>
        </patternFill>
      </fill>
    </dxf>
    <dxf>
      <font>
        <color rgb="FF0C769E"/>
      </font>
      <fill>
        <patternFill>
          <bgColor theme="0" tint="-0.14996795556505021"/>
        </patternFill>
      </fill>
    </dxf>
  </dxfs>
  <tableStyles count="0" defaultTableStyle="TableStyleMedium2" defaultPivotStyle="PivotStyleMedium9"/>
  <colors>
    <mruColors>
      <color rgb="FF0C769E"/>
      <color rgb="FFFFC5C5"/>
      <color rgb="FFFFC1C1"/>
      <color rgb="FFFFBDBD"/>
      <color rgb="FFFFB3B3"/>
      <color rgb="FFFFCDCD"/>
      <color rgb="FFFFA7A7"/>
      <color rgb="FFFF9F9F"/>
      <color rgb="FFF7AE81"/>
      <color rgb="FFFFA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410798</xdr:colOff>
      <xdr:row>161</xdr:row>
      <xdr:rowOff>12690</xdr:rowOff>
    </xdr:from>
    <xdr:to>
      <xdr:col>22</xdr:col>
      <xdr:colOff>5683</xdr:colOff>
      <xdr:row>194</xdr:row>
      <xdr:rowOff>46970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CEC320C-17FE-45C1-8D51-74E971052A62}"/>
            </a:ext>
            <a:ext uri="{147F2762-F138-4A5C-976F-8EAC2B608ADB}">
              <a16:predDERef xmlns:a16="http://schemas.microsoft.com/office/drawing/2014/main" pred="{705915B1-4379-49E6-AB0C-E97F5298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2889" y="28882099"/>
          <a:ext cx="12707949" cy="5980528"/>
        </a:xfrm>
        <a:prstGeom prst="rect">
          <a:avLst/>
        </a:prstGeom>
      </xdr:spPr>
    </xdr:pic>
    <xdr:clientData/>
  </xdr:twoCellAnchor>
  <xdr:twoCellAnchor editAs="oneCell">
    <xdr:from>
      <xdr:col>2</xdr:col>
      <xdr:colOff>751361</xdr:colOff>
      <xdr:row>312</xdr:row>
      <xdr:rowOff>154836</xdr:rowOff>
    </xdr:from>
    <xdr:to>
      <xdr:col>16</xdr:col>
      <xdr:colOff>22102</xdr:colOff>
      <xdr:row>341</xdr:row>
      <xdr:rowOff>114407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F258FC0-6F24-486A-8094-D8335CC6E1CF}"/>
            </a:ext>
            <a:ext uri="{147F2762-F138-4A5C-976F-8EAC2B608ADB}">
              <a16:predDERef xmlns:a16="http://schemas.microsoft.com/office/drawing/2014/main" pred="{FCEC320C-17FE-45C1-8D51-74E971052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8479" y="57047101"/>
          <a:ext cx="9175620" cy="5764218"/>
        </a:xfrm>
        <a:prstGeom prst="rect">
          <a:avLst/>
        </a:prstGeom>
      </xdr:spPr>
    </xdr:pic>
    <xdr:clientData/>
  </xdr:twoCellAnchor>
  <xdr:twoCellAnchor editAs="oneCell">
    <xdr:from>
      <xdr:col>16</xdr:col>
      <xdr:colOff>398616</xdr:colOff>
      <xdr:row>312</xdr:row>
      <xdr:rowOff>177620</xdr:rowOff>
    </xdr:from>
    <xdr:to>
      <xdr:col>24</xdr:col>
      <xdr:colOff>224371</xdr:colOff>
      <xdr:row>330</xdr:row>
      <xdr:rowOff>130076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D712ED5-C008-4462-9683-890FF5B1AADD}"/>
            </a:ext>
            <a:ext uri="{147F2762-F138-4A5C-976F-8EAC2B608ADB}">
              <a16:predDERef xmlns:a16="http://schemas.microsoft.com/office/drawing/2014/main" pred="{2F258FC0-6F24-486A-8094-D8335CC6E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47616" y="57069885"/>
          <a:ext cx="5294226" cy="3560750"/>
        </a:xfrm>
        <a:prstGeom prst="rect">
          <a:avLst/>
        </a:prstGeom>
      </xdr:spPr>
    </xdr:pic>
    <xdr:clientData/>
  </xdr:twoCellAnchor>
  <xdr:twoCellAnchor>
    <xdr:from>
      <xdr:col>4</xdr:col>
      <xdr:colOff>487138</xdr:colOff>
      <xdr:row>166</xdr:row>
      <xdr:rowOff>110853</xdr:rowOff>
    </xdr:from>
    <xdr:to>
      <xdr:col>5</xdr:col>
      <xdr:colOff>467374</xdr:colOff>
      <xdr:row>171</xdr:row>
      <xdr:rowOff>142020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5063E979-1C10-4101-9348-A85F3892C2B5}"/>
            </a:ext>
            <a:ext uri="{147F2762-F138-4A5C-976F-8EAC2B608ADB}">
              <a16:predDERef xmlns:a16="http://schemas.microsoft.com/office/drawing/2014/main" pred="{4D712ED5-C008-4462-9683-890FF5B1AADD}"/>
            </a:ext>
          </a:extLst>
        </xdr:cNvPr>
        <xdr:cNvSpPr/>
      </xdr:nvSpPr>
      <xdr:spPr>
        <a:xfrm>
          <a:off x="3361956" y="29915444"/>
          <a:ext cx="672963" cy="89707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</a:t>
          </a:r>
        </a:p>
      </xdr:txBody>
    </xdr:sp>
    <xdr:clientData/>
  </xdr:twoCellAnchor>
  <xdr:twoCellAnchor editAs="oneCell">
    <xdr:from>
      <xdr:col>3</xdr:col>
      <xdr:colOff>95250</xdr:colOff>
      <xdr:row>4</xdr:row>
      <xdr:rowOff>85725</xdr:rowOff>
    </xdr:from>
    <xdr:to>
      <xdr:col>10</xdr:col>
      <xdr:colOff>38100</xdr:colOff>
      <xdr:row>5</xdr:row>
      <xdr:rowOff>276225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2DCF12B-D435-430C-8D3E-F61A838BE4A9}"/>
            </a:ext>
            <a:ext uri="{147F2762-F138-4A5C-976F-8EAC2B608ADB}">
              <a16:predDERef xmlns:a16="http://schemas.microsoft.com/office/drawing/2014/main" pred="{F6C71577-8DFD-4152-B639-2EE1F94A3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847725"/>
          <a:ext cx="4143375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85725</xdr:rowOff>
    </xdr:from>
    <xdr:to>
      <xdr:col>19</xdr:col>
      <xdr:colOff>295275</xdr:colOff>
      <xdr:row>10</xdr:row>
      <xdr:rowOff>50427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5C3E409-5FD0-4BD8-9D3D-185EB6EBB98D}"/>
            </a:ext>
            <a:ext uri="{147F2762-F138-4A5C-976F-8EAC2B608ADB}">
              <a16:predDERef xmlns:a16="http://schemas.microsoft.com/office/drawing/2014/main" pred="{A2DCF12B-D435-430C-8D3E-F61A838B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1200" y="1581150"/>
          <a:ext cx="9810750" cy="3905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12</xdr:row>
      <xdr:rowOff>19050</xdr:rowOff>
    </xdr:from>
    <xdr:to>
      <xdr:col>12</xdr:col>
      <xdr:colOff>276225</xdr:colOff>
      <xdr:row>13</xdr:row>
      <xdr:rowOff>34739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DFEBC330-4FE1-4B8E-AF75-3D1ACC443B70}"/>
            </a:ext>
            <a:ext uri="{147F2762-F138-4A5C-976F-8EAC2B608ADB}">
              <a16:predDERef xmlns:a16="http://schemas.microsoft.com/office/drawing/2014/main" pred="{05C3E409-5FD0-4BD8-9D3D-185EB6EB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90725" y="2276475"/>
          <a:ext cx="5581650" cy="228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15</xdr:row>
      <xdr:rowOff>0</xdr:rowOff>
    </xdr:from>
    <xdr:to>
      <xdr:col>10</xdr:col>
      <xdr:colOff>19050</xdr:colOff>
      <xdr:row>16</xdr:row>
      <xdr:rowOff>44263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25A722F-1111-4BD3-85F3-B07F4F31786B}"/>
            </a:ext>
            <a:ext uri="{147F2762-F138-4A5C-976F-8EAC2B608ADB}">
              <a16:predDERef xmlns:a16="http://schemas.microsoft.com/office/drawing/2014/main" pred="{DFEBC330-4FE1-4B8E-AF75-3D1ACC443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2150" y="2828925"/>
          <a:ext cx="4152900" cy="2571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17</xdr:row>
      <xdr:rowOff>180975</xdr:rowOff>
    </xdr:from>
    <xdr:to>
      <xdr:col>6</xdr:col>
      <xdr:colOff>409575</xdr:colOff>
      <xdr:row>19</xdr:row>
      <xdr:rowOff>286870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74F128C3-2655-448D-8AE4-C6586DB1D159}"/>
            </a:ext>
            <a:ext uri="{147F2762-F138-4A5C-976F-8EAC2B608ADB}">
              <a16:predDERef xmlns:a16="http://schemas.microsoft.com/office/drawing/2014/main" pred="{825A722F-1111-4BD3-85F3-B07F4F317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81200" y="3390900"/>
          <a:ext cx="2124075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34</xdr:row>
      <xdr:rowOff>133350</xdr:rowOff>
    </xdr:from>
    <xdr:to>
      <xdr:col>24</xdr:col>
      <xdr:colOff>190500</xdr:colOff>
      <xdr:row>49</xdr:row>
      <xdr:rowOff>133350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91367FED-8EEF-44A1-91F4-295AA0F72A00}"/>
            </a:ext>
            <a:ext uri="{147F2762-F138-4A5C-976F-8EAC2B608ADB}">
              <a16:predDERef xmlns:a16="http://schemas.microsoft.com/office/drawing/2014/main" pred="{74F128C3-2655-448D-8AE4-C6586DB1D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8825" y="6534150"/>
          <a:ext cx="12658725" cy="2981325"/>
        </a:xfrm>
        <a:prstGeom prst="rect">
          <a:avLst/>
        </a:prstGeom>
      </xdr:spPr>
    </xdr:pic>
    <xdr:clientData/>
  </xdr:twoCellAnchor>
  <xdr:twoCellAnchor>
    <xdr:from>
      <xdr:col>12</xdr:col>
      <xdr:colOff>28575</xdr:colOff>
      <xdr:row>11</xdr:row>
      <xdr:rowOff>114300</xdr:rowOff>
    </xdr:from>
    <xdr:to>
      <xdr:col>12</xdr:col>
      <xdr:colOff>342900</xdr:colOff>
      <xdr:row>13</xdr:row>
      <xdr:rowOff>104775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A780C29D-BB94-4915-BE5B-F361A1A9AEB6}"/>
            </a:ext>
            <a:ext uri="{147F2762-F138-4A5C-976F-8EAC2B608ADB}">
              <a16:predDERef xmlns:a16="http://schemas.microsoft.com/office/drawing/2014/main" pred="{EF60A511-2021-4E72-A3A3-F2D9614A3397}"/>
            </a:ext>
          </a:extLst>
        </xdr:cNvPr>
        <xdr:cNvSpPr/>
      </xdr:nvSpPr>
      <xdr:spPr>
        <a:xfrm>
          <a:off x="7324725" y="2181225"/>
          <a:ext cx="314325" cy="3714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>
    <xdr:from>
      <xdr:col>9</xdr:col>
      <xdr:colOff>381000</xdr:colOff>
      <xdr:row>14</xdr:row>
      <xdr:rowOff>123825</xdr:rowOff>
    </xdr:from>
    <xdr:to>
      <xdr:col>10</xdr:col>
      <xdr:colOff>95250</xdr:colOff>
      <xdr:row>16</xdr:row>
      <xdr:rowOff>114300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1A96CD45-625A-466F-9B79-B4145AE6B860}"/>
            </a:ext>
            <a:ext uri="{147F2762-F138-4A5C-976F-8EAC2B608ADB}">
              <a16:predDERef xmlns:a16="http://schemas.microsoft.com/office/drawing/2014/main" pred="{A780C29D-BB94-4915-BE5B-F361A1A9AEB6}"/>
            </a:ext>
          </a:extLst>
        </xdr:cNvPr>
        <xdr:cNvSpPr/>
      </xdr:nvSpPr>
      <xdr:spPr>
        <a:xfrm>
          <a:off x="5876925" y="2762250"/>
          <a:ext cx="314325" cy="3714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>
    <xdr:from>
      <xdr:col>6</xdr:col>
      <xdr:colOff>171450</xdr:colOff>
      <xdr:row>17</xdr:row>
      <xdr:rowOff>114300</xdr:rowOff>
    </xdr:from>
    <xdr:to>
      <xdr:col>6</xdr:col>
      <xdr:colOff>485775</xdr:colOff>
      <xdr:row>19</xdr:row>
      <xdr:rowOff>9525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B7D75A53-224A-4993-8F6C-10A8FBFD3391}"/>
            </a:ext>
            <a:ext uri="{147F2762-F138-4A5C-976F-8EAC2B608ADB}">
              <a16:predDERef xmlns:a16="http://schemas.microsoft.com/office/drawing/2014/main" pred="{1A96CD45-625A-466F-9B79-B4145AE6B860}"/>
            </a:ext>
          </a:extLst>
        </xdr:cNvPr>
        <xdr:cNvSpPr/>
      </xdr:nvSpPr>
      <xdr:spPr>
        <a:xfrm>
          <a:off x="3867150" y="3324225"/>
          <a:ext cx="314325" cy="2762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104775</xdr:colOff>
      <xdr:row>70</xdr:row>
      <xdr:rowOff>9525</xdr:rowOff>
    </xdr:from>
    <xdr:to>
      <xdr:col>20</xdr:col>
      <xdr:colOff>361950</xdr:colOff>
      <xdr:row>82</xdr:row>
      <xdr:rowOff>189940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9ECAEB2B-E2F0-4652-A5AF-6D16F259A9A3}"/>
            </a:ext>
            <a:ext uri="{147F2762-F138-4A5C-976F-8EAC2B608ADB}">
              <a16:predDERef xmlns:a16="http://schemas.microsoft.com/office/drawing/2014/main" pred="{B7D75A53-224A-4993-8F6C-10A8FBFD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0250" y="13106400"/>
          <a:ext cx="10458450" cy="24765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56</xdr:row>
      <xdr:rowOff>28575</xdr:rowOff>
    </xdr:from>
    <xdr:to>
      <xdr:col>20</xdr:col>
      <xdr:colOff>400050</xdr:colOff>
      <xdr:row>68</xdr:row>
      <xdr:rowOff>68355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EF210075-6C6C-41D4-BA01-A3BD5D61B9B3}"/>
            </a:ext>
            <a:ext uri="{147F2762-F138-4A5C-976F-8EAC2B608ADB}">
              <a16:predDERef xmlns:a16="http://schemas.microsoft.com/office/drawing/2014/main" pred="{9ECAEB2B-E2F0-4652-A5AF-6D16F259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28825" y="10506075"/>
          <a:ext cx="10467975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520361</xdr:colOff>
      <xdr:row>120</xdr:row>
      <xdr:rowOff>25468</xdr:rowOff>
    </xdr:from>
    <xdr:to>
      <xdr:col>25</xdr:col>
      <xdr:colOff>533809</xdr:colOff>
      <xdr:row>158</xdr:row>
      <xdr:rowOff>66830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671FA3C3-7466-4F5B-814E-F71883AED6FA}"/>
            </a:ext>
            <a:ext uri="{147F2762-F138-4A5C-976F-8EAC2B608ADB}">
              <a16:predDERef xmlns:a16="http://schemas.microsoft.com/office/drawing/2014/main" pred="{EF210075-6C6C-41D4-BA01-A3BD5D61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02452" y="21621241"/>
          <a:ext cx="15253448" cy="678832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21</xdr:row>
      <xdr:rowOff>180975</xdr:rowOff>
    </xdr:from>
    <xdr:to>
      <xdr:col>6</xdr:col>
      <xdr:colOff>457200</xdr:colOff>
      <xdr:row>29</xdr:row>
      <xdr:rowOff>171450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2DAF6C46-9FB4-479F-BDB9-DFA3A5E41E41}"/>
            </a:ext>
            <a:ext uri="{147F2762-F138-4A5C-976F-8EAC2B608ADB}">
              <a16:predDERef xmlns:a16="http://schemas.microsoft.com/office/drawing/2014/main" pred="{671FA3C3-7466-4F5B-814E-F71883AE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33575" y="4152900"/>
          <a:ext cx="221932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21</xdr:row>
      <xdr:rowOff>161925</xdr:rowOff>
    </xdr:from>
    <xdr:to>
      <xdr:col>11</xdr:col>
      <xdr:colOff>304800</xdr:colOff>
      <xdr:row>33</xdr:row>
      <xdr:rowOff>285749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D948DD04-A80B-4D58-8F82-7707505A38DA}"/>
            </a:ext>
            <a:ext uri="{147F2762-F138-4A5C-976F-8EAC2B608ADB}">
              <a16:predDERef xmlns:a16="http://schemas.microsoft.com/office/drawing/2014/main" pred="{2DAF6C46-9FB4-479F-BDB9-DFA3A5E41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43400" y="4133850"/>
          <a:ext cx="2657475" cy="2362200"/>
        </a:xfrm>
        <a:prstGeom prst="rect">
          <a:avLst/>
        </a:prstGeom>
      </xdr:spPr>
    </xdr:pic>
    <xdr:clientData/>
  </xdr:twoCellAnchor>
  <xdr:twoCellAnchor>
    <xdr:from>
      <xdr:col>11</xdr:col>
      <xdr:colOff>104775</xdr:colOff>
      <xdr:row>23</xdr:row>
      <xdr:rowOff>161925</xdr:rowOff>
    </xdr:from>
    <xdr:to>
      <xdr:col>11</xdr:col>
      <xdr:colOff>419100</xdr:colOff>
      <xdr:row>25</xdr:row>
      <xdr:rowOff>57150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3F8064EA-74D5-4C25-B921-179715309B1C}"/>
            </a:ext>
            <a:ext uri="{147F2762-F138-4A5C-976F-8EAC2B608ADB}">
              <a16:predDERef xmlns:a16="http://schemas.microsoft.com/office/drawing/2014/main" pred="{D948DD04-A80B-4D58-8F82-7707505A38DA}"/>
            </a:ext>
          </a:extLst>
        </xdr:cNvPr>
        <xdr:cNvSpPr/>
      </xdr:nvSpPr>
      <xdr:spPr>
        <a:xfrm>
          <a:off x="6800850" y="4505325"/>
          <a:ext cx="314325" cy="2762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>
    <xdr:from>
      <xdr:col>6</xdr:col>
      <xdr:colOff>323850</xdr:colOff>
      <xdr:row>22</xdr:row>
      <xdr:rowOff>114300</xdr:rowOff>
    </xdr:from>
    <xdr:to>
      <xdr:col>7</xdr:col>
      <xdr:colOff>38100</xdr:colOff>
      <xdr:row>24</xdr:row>
      <xdr:rowOff>19050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6FBA3130-2BE2-47B6-A68C-F8816995ADAA}"/>
            </a:ext>
            <a:ext uri="{147F2762-F138-4A5C-976F-8EAC2B608ADB}">
              <a16:predDERef xmlns:a16="http://schemas.microsoft.com/office/drawing/2014/main" pred="{3F8064EA-74D5-4C25-B921-179715309B1C}"/>
            </a:ext>
          </a:extLst>
        </xdr:cNvPr>
        <xdr:cNvSpPr/>
      </xdr:nvSpPr>
      <xdr:spPr>
        <a:xfrm>
          <a:off x="4019550" y="4276725"/>
          <a:ext cx="314325" cy="2762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>
    <xdr:from>
      <xdr:col>18</xdr:col>
      <xdr:colOff>666343</xdr:colOff>
      <xdr:row>184</xdr:row>
      <xdr:rowOff>86516</xdr:rowOff>
    </xdr:from>
    <xdr:to>
      <xdr:col>19</xdr:col>
      <xdr:colOff>622598</xdr:colOff>
      <xdr:row>189</xdr:row>
      <xdr:rowOff>129908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E608BD36-F228-42BE-B0F7-0798A1AF92A2}"/>
            </a:ext>
            <a:ext uri="{147F2762-F138-4A5C-976F-8EAC2B608ADB}">
              <a16:predDERef xmlns:a16="http://schemas.microsoft.com/office/drawing/2014/main" pred="{6FBA3130-2BE2-47B6-A68C-F8816995ADAA}"/>
            </a:ext>
          </a:extLst>
        </xdr:cNvPr>
        <xdr:cNvSpPr/>
      </xdr:nvSpPr>
      <xdr:spPr>
        <a:xfrm>
          <a:off x="13239343" y="33008380"/>
          <a:ext cx="648982" cy="90930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54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</a:t>
          </a:r>
        </a:p>
      </xdr:txBody>
    </xdr:sp>
    <xdr:clientData/>
  </xdr:twoCellAnchor>
  <xdr:twoCellAnchor editAs="oneCell">
    <xdr:from>
      <xdr:col>3</xdr:col>
      <xdr:colOff>113838</xdr:colOff>
      <xdr:row>294</xdr:row>
      <xdr:rowOff>114410</xdr:rowOff>
    </xdr:from>
    <xdr:to>
      <xdr:col>23</xdr:col>
      <xdr:colOff>132887</xdr:colOff>
      <xdr:row>306</xdr:row>
      <xdr:rowOff>21226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BCE0411-45A4-4804-9222-237BA84286FA}"/>
            </a:ext>
            <a:ext uri="{147F2762-F138-4A5C-976F-8EAC2B608ADB}">
              <a16:predDERef xmlns:a16="http://schemas.microsoft.com/office/drawing/2014/main" pred="{E2D74A7C-D9AF-4F46-9F3F-AE2EFC93D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63767" y="53386374"/>
          <a:ext cx="13626191" cy="2284864"/>
        </a:xfrm>
        <a:prstGeom prst="rect">
          <a:avLst/>
        </a:prstGeom>
      </xdr:spPr>
    </xdr:pic>
    <xdr:clientData/>
  </xdr:twoCellAnchor>
  <xdr:twoCellAnchor>
    <xdr:from>
      <xdr:col>9</xdr:col>
      <xdr:colOff>361950</xdr:colOff>
      <xdr:row>4</xdr:row>
      <xdr:rowOff>0</xdr:rowOff>
    </xdr:from>
    <xdr:to>
      <xdr:col>10</xdr:col>
      <xdr:colOff>76200</xdr:colOff>
      <xdr:row>5</xdr:row>
      <xdr:rowOff>56030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EF60A511-2021-4E72-A3A3-F2D9614A3397}"/>
            </a:ext>
            <a:ext uri="{147F2762-F138-4A5C-976F-8EAC2B608ADB}">
              <a16:predDERef xmlns:a16="http://schemas.microsoft.com/office/drawing/2014/main" pred="{DA0BDC41-4F3F-1F47-D91A-FFBC95E0C789}"/>
            </a:ext>
          </a:extLst>
        </xdr:cNvPr>
        <xdr:cNvSpPr/>
      </xdr:nvSpPr>
      <xdr:spPr>
        <a:xfrm>
          <a:off x="6626038" y="750794"/>
          <a:ext cx="397809" cy="40341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1100"/>
        </a:p>
      </xdr:txBody>
    </xdr:sp>
    <xdr:clientData/>
  </xdr:twoCellAnchor>
  <xdr:twoCellAnchor editAs="oneCell">
    <xdr:from>
      <xdr:col>4</xdr:col>
      <xdr:colOff>100853</xdr:colOff>
      <xdr:row>84</xdr:row>
      <xdr:rowOff>145677</xdr:rowOff>
    </xdr:from>
    <xdr:to>
      <xdr:col>17</xdr:col>
      <xdr:colOff>158133</xdr:colOff>
      <xdr:row>94</xdr:row>
      <xdr:rowOff>21582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38126BB8-0ABC-D917-9438-6C5E8A724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10971" y="16304559"/>
          <a:ext cx="7923809" cy="21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267926</xdr:colOff>
      <xdr:row>200</xdr:row>
      <xdr:rowOff>140584</xdr:rowOff>
    </xdr:from>
    <xdr:to>
      <xdr:col>21</xdr:col>
      <xdr:colOff>594933</xdr:colOff>
      <xdr:row>222</xdr:row>
      <xdr:rowOff>138546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D565A2D6-C605-7A7B-2F7F-DE46DF10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30661" y="36862260"/>
          <a:ext cx="12631066" cy="4188963"/>
        </a:xfrm>
        <a:prstGeom prst="rect">
          <a:avLst/>
        </a:prstGeom>
      </xdr:spPr>
    </xdr:pic>
    <xdr:clientData/>
  </xdr:twoCellAnchor>
  <xdr:twoCellAnchor editAs="oneCell">
    <xdr:from>
      <xdr:col>3</xdr:col>
      <xdr:colOff>246530</xdr:colOff>
      <xdr:row>229</xdr:row>
      <xdr:rowOff>201706</xdr:rowOff>
    </xdr:from>
    <xdr:to>
      <xdr:col>13</xdr:col>
      <xdr:colOff>325226</xdr:colOff>
      <xdr:row>242</xdr:row>
      <xdr:rowOff>153754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37069480-1392-F134-B5BA-6C169B5A6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31677" y="46190647"/>
          <a:ext cx="6129873" cy="2686283"/>
        </a:xfrm>
        <a:prstGeom prst="rect">
          <a:avLst/>
        </a:prstGeom>
      </xdr:spPr>
    </xdr:pic>
    <xdr:clientData/>
  </xdr:twoCellAnchor>
  <xdr:twoCellAnchor>
    <xdr:from>
      <xdr:col>8</xdr:col>
      <xdr:colOff>14741</xdr:colOff>
      <xdr:row>238</xdr:row>
      <xdr:rowOff>110512</xdr:rowOff>
    </xdr:from>
    <xdr:to>
      <xdr:col>10</xdr:col>
      <xdr:colOff>324197</xdr:colOff>
      <xdr:row>239</xdr:row>
      <xdr:rowOff>161133</xdr:rowOff>
    </xdr:to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E58430C1-C8FB-42AA-ADCD-0B99A66439EA}"/>
            </a:ext>
          </a:extLst>
        </xdr:cNvPr>
        <xdr:cNvSpPr/>
      </xdr:nvSpPr>
      <xdr:spPr>
        <a:xfrm>
          <a:off x="5225476" y="47881188"/>
          <a:ext cx="1519692" cy="229916"/>
        </a:xfrm>
        <a:prstGeom prst="rect">
          <a:avLst/>
        </a:prstGeom>
        <a:noFill/>
        <a:ln w="4762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418620</xdr:colOff>
      <xdr:row>230</xdr:row>
      <xdr:rowOff>3201</xdr:rowOff>
    </xdr:from>
    <xdr:to>
      <xdr:col>23</xdr:col>
      <xdr:colOff>538859</xdr:colOff>
      <xdr:row>236</xdr:row>
      <xdr:rowOff>81731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DA5E7F24-A458-1DD8-1014-9751EEBDC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654944" y="46205054"/>
          <a:ext cx="6171415" cy="1288765"/>
        </a:xfrm>
        <a:prstGeom prst="rect">
          <a:avLst/>
        </a:prstGeom>
      </xdr:spPr>
    </xdr:pic>
    <xdr:clientData/>
  </xdr:twoCellAnchor>
  <xdr:twoCellAnchor editAs="oneCell">
    <xdr:from>
      <xdr:col>4</xdr:col>
      <xdr:colOff>78441</xdr:colOff>
      <xdr:row>102</xdr:row>
      <xdr:rowOff>33617</xdr:rowOff>
    </xdr:from>
    <xdr:to>
      <xdr:col>15</xdr:col>
      <xdr:colOff>112059</xdr:colOff>
      <xdr:row>111</xdr:row>
      <xdr:rowOff>18264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58CBD7BB-56D2-DBED-AFAA-9CD0491D7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24735" y="19016382"/>
          <a:ext cx="7552765" cy="1598294"/>
        </a:xfrm>
        <a:prstGeom prst="rect">
          <a:avLst/>
        </a:prstGeom>
      </xdr:spPr>
    </xdr:pic>
    <xdr:clientData/>
  </xdr:twoCellAnchor>
  <xdr:twoCellAnchor editAs="oneCell">
    <xdr:from>
      <xdr:col>20</xdr:col>
      <xdr:colOff>336175</xdr:colOff>
      <xdr:row>21</xdr:row>
      <xdr:rowOff>168088</xdr:rowOff>
    </xdr:from>
    <xdr:to>
      <xdr:col>23</xdr:col>
      <xdr:colOff>437711</xdr:colOff>
      <xdr:row>33</xdr:row>
      <xdr:rowOff>172254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7675093C-2B64-DD3E-936C-2BBC2BDA5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119410" y="4515970"/>
          <a:ext cx="2152213" cy="2166903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190500</xdr:colOff>
      <xdr:row>101</xdr:row>
      <xdr:rowOff>161925</xdr:rowOff>
    </xdr:from>
    <xdr:to>
      <xdr:col>27</xdr:col>
      <xdr:colOff>3727</xdr:colOff>
      <xdr:row>115</xdr:row>
      <xdr:rowOff>95251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1C02B533-078B-A987-0D60-93B4AF1E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582275" y="19116675"/>
          <a:ext cx="7972425" cy="2466975"/>
        </a:xfrm>
        <a:prstGeom prst="rect">
          <a:avLst/>
        </a:prstGeom>
      </xdr:spPr>
    </xdr:pic>
    <xdr:clientData/>
  </xdr:twoCellAnchor>
  <xdr:twoCellAnchor editAs="oneCell">
    <xdr:from>
      <xdr:col>16</xdr:col>
      <xdr:colOff>86448</xdr:colOff>
      <xdr:row>249</xdr:row>
      <xdr:rowOff>44244</xdr:rowOff>
    </xdr:from>
    <xdr:to>
      <xdr:col>29</xdr:col>
      <xdr:colOff>134471</xdr:colOff>
      <xdr:row>263</xdr:row>
      <xdr:rowOff>77685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846B6F2-A927-6D82-452F-4A83180D4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8124" y="50560362"/>
          <a:ext cx="7914553" cy="2633205"/>
        </a:xfrm>
        <a:prstGeom prst="rect">
          <a:avLst/>
        </a:prstGeom>
      </xdr:spPr>
    </xdr:pic>
    <xdr:clientData/>
  </xdr:twoCellAnchor>
  <xdr:twoCellAnchor editAs="oneCell">
    <xdr:from>
      <xdr:col>3</xdr:col>
      <xdr:colOff>11713</xdr:colOff>
      <xdr:row>280</xdr:row>
      <xdr:rowOff>16444</xdr:rowOff>
    </xdr:from>
    <xdr:to>
      <xdr:col>15</xdr:col>
      <xdr:colOff>185266</xdr:colOff>
      <xdr:row>290</xdr:row>
      <xdr:rowOff>154843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D796E54E-01BA-B9B2-3C3C-5045DCD95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860" y="56382032"/>
          <a:ext cx="7434965" cy="2267517"/>
        </a:xfrm>
        <a:prstGeom prst="rect">
          <a:avLst/>
        </a:prstGeom>
      </xdr:spPr>
    </xdr:pic>
    <xdr:clientData/>
  </xdr:twoCellAnchor>
  <xdr:twoCellAnchor editAs="oneCell">
    <xdr:from>
      <xdr:col>16</xdr:col>
      <xdr:colOff>71311</xdr:colOff>
      <xdr:row>264</xdr:row>
      <xdr:rowOff>72328</xdr:rowOff>
    </xdr:from>
    <xdr:to>
      <xdr:col>30</xdr:col>
      <xdr:colOff>14541</xdr:colOff>
      <xdr:row>286</xdr:row>
      <xdr:rowOff>110021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7CBA82B7-099E-0A30-6769-66F99AC4A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2987" y="53378710"/>
          <a:ext cx="8414878" cy="47441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D5ECA-78BF-4448-BBBC-6FCE6F1030F2}">
  <dimension ref="A1:Z312"/>
  <sheetViews>
    <sheetView showGridLines="0" zoomScale="85" zoomScaleNormal="85" workbookViewId="0">
      <selection activeCell="A3" sqref="A3:Z4"/>
    </sheetView>
  </sheetViews>
  <sheetFormatPr defaultColWidth="9" defaultRowHeight="16.5" x14ac:dyDescent="0.3"/>
  <cols>
    <col min="1" max="2" width="9" style="71"/>
    <col min="3" max="3" width="14.5703125" style="71" customWidth="1"/>
    <col min="4" max="16384" width="9" style="71"/>
  </cols>
  <sheetData>
    <row r="1" spans="1:26" ht="15" customHeight="1" x14ac:dyDescent="0.3">
      <c r="A1" s="78" t="s">
        <v>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5" customHeight="1" x14ac:dyDescent="0.3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15" customHeight="1" x14ac:dyDescent="0.3">
      <c r="A3" s="79" t="s">
        <v>1060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x14ac:dyDescent="0.3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27.75" customHeight="1" x14ac:dyDescent="0.3">
      <c r="A5" s="80" t="s">
        <v>1061</v>
      </c>
      <c r="B5" s="81"/>
      <c r="C5" s="82"/>
      <c r="F5" s="72"/>
      <c r="G5" s="72"/>
      <c r="H5" s="72"/>
      <c r="I5" s="72"/>
      <c r="J5" s="72"/>
      <c r="K5" s="72"/>
      <c r="L5" s="72"/>
      <c r="M5" s="72"/>
      <c r="N5" s="72"/>
      <c r="O5" s="72"/>
    </row>
    <row r="6" spans="1:26" ht="27.75" customHeight="1" x14ac:dyDescent="0.3">
      <c r="A6" s="83"/>
      <c r="B6" s="84"/>
      <c r="C6" s="85"/>
      <c r="F6" s="72"/>
      <c r="G6" s="72"/>
      <c r="H6" s="72"/>
      <c r="I6" s="72"/>
      <c r="J6" s="72"/>
      <c r="K6" s="72"/>
      <c r="L6" s="72"/>
      <c r="M6" s="72"/>
      <c r="N6" s="72"/>
      <c r="O6" s="72"/>
      <c r="Q6" s="73"/>
    </row>
    <row r="7" spans="1:26" ht="27.75" customHeight="1" x14ac:dyDescent="0.3">
      <c r="A7" s="86"/>
      <c r="B7" s="87"/>
      <c r="C7" s="88"/>
      <c r="F7" s="72"/>
      <c r="G7" s="72"/>
      <c r="H7" s="72"/>
      <c r="I7" s="72"/>
      <c r="J7" s="72"/>
      <c r="K7" s="72"/>
      <c r="L7" s="72"/>
      <c r="M7" s="72"/>
      <c r="N7" s="72"/>
      <c r="O7" s="72"/>
    </row>
    <row r="9" spans="1:26" x14ac:dyDescent="0.3">
      <c r="A9" s="89" t="s">
        <v>1</v>
      </c>
      <c r="B9" s="90"/>
      <c r="C9" s="91"/>
    </row>
    <row r="10" spans="1:26" x14ac:dyDescent="0.3">
      <c r="A10" s="92"/>
      <c r="B10" s="93"/>
      <c r="C10" s="94"/>
    </row>
    <row r="11" spans="1:26" x14ac:dyDescent="0.3">
      <c r="A11" s="95"/>
      <c r="B11" s="96"/>
      <c r="C11" s="97"/>
    </row>
    <row r="13" spans="1:26" x14ac:dyDescent="0.3">
      <c r="A13" s="98" t="s">
        <v>2</v>
      </c>
      <c r="B13" s="99"/>
      <c r="C13" s="100"/>
    </row>
    <row r="14" spans="1:26" x14ac:dyDescent="0.3">
      <c r="A14" s="101"/>
      <c r="B14" s="102"/>
      <c r="C14" s="103"/>
    </row>
    <row r="16" spans="1:26" x14ac:dyDescent="0.3">
      <c r="A16" s="105" t="s">
        <v>3</v>
      </c>
      <c r="B16" s="106"/>
      <c r="C16" s="107"/>
    </row>
    <row r="17" spans="1:22" x14ac:dyDescent="0.3">
      <c r="A17" s="108"/>
      <c r="B17" s="109"/>
      <c r="C17" s="110"/>
    </row>
    <row r="18" spans="1:22" ht="9" customHeight="1" x14ac:dyDescent="0.3"/>
    <row r="19" spans="1:22" ht="25.5" customHeight="1" x14ac:dyDescent="0.3">
      <c r="A19" s="105" t="s">
        <v>4</v>
      </c>
      <c r="B19" s="106"/>
      <c r="C19" s="107"/>
      <c r="H19" s="104" t="s">
        <v>5</v>
      </c>
      <c r="I19" s="104"/>
      <c r="J19" s="104"/>
      <c r="K19" s="104"/>
      <c r="L19" s="104"/>
      <c r="M19" s="104"/>
      <c r="N19" s="104"/>
      <c r="O19" s="74"/>
      <c r="P19" s="74"/>
      <c r="Q19" s="74"/>
    </row>
    <row r="20" spans="1:22" ht="25.5" customHeight="1" x14ac:dyDescent="0.3">
      <c r="A20" s="108"/>
      <c r="B20" s="109"/>
      <c r="C20" s="110"/>
      <c r="H20" s="104"/>
      <c r="I20" s="104"/>
      <c r="J20" s="104"/>
      <c r="K20" s="104"/>
      <c r="L20" s="104"/>
      <c r="M20" s="104"/>
      <c r="N20" s="104"/>
      <c r="O20" s="74"/>
      <c r="P20" s="74"/>
      <c r="Q20" s="74"/>
    </row>
    <row r="21" spans="1:22" ht="24" customHeight="1" x14ac:dyDescent="0.3">
      <c r="H21" s="104"/>
      <c r="I21" s="104"/>
      <c r="J21" s="104"/>
      <c r="K21" s="104"/>
      <c r="L21" s="104"/>
      <c r="M21" s="104"/>
      <c r="N21" s="104"/>
      <c r="O21" s="74"/>
      <c r="P21" s="74"/>
      <c r="Q21" s="74"/>
    </row>
    <row r="22" spans="1:22" ht="15" customHeight="1" x14ac:dyDescent="0.3">
      <c r="V22" s="75"/>
    </row>
    <row r="23" spans="1:22" ht="14.25" customHeight="1" x14ac:dyDescent="0.3">
      <c r="H23" s="75"/>
      <c r="I23" s="75"/>
      <c r="J23" s="75"/>
      <c r="K23" s="75"/>
      <c r="M23" s="120" t="s">
        <v>6</v>
      </c>
      <c r="N23" s="121"/>
      <c r="O23" s="122"/>
      <c r="P23" s="75"/>
      <c r="Q23" s="75"/>
      <c r="R23" s="129" t="s">
        <v>1079</v>
      </c>
      <c r="S23" s="130"/>
      <c r="T23" s="131"/>
      <c r="U23" s="75"/>
      <c r="V23" s="75"/>
    </row>
    <row r="24" spans="1:22" ht="14.25" customHeight="1" x14ac:dyDescent="0.3">
      <c r="A24" s="80" t="s">
        <v>7</v>
      </c>
      <c r="B24" s="81"/>
      <c r="C24" s="82"/>
      <c r="M24" s="123"/>
      <c r="N24" s="124"/>
      <c r="O24" s="125"/>
      <c r="R24" s="132"/>
      <c r="S24" s="133"/>
      <c r="T24" s="134"/>
      <c r="U24" s="75"/>
      <c r="V24" s="75"/>
    </row>
    <row r="25" spans="1:22" ht="14.25" customHeight="1" x14ac:dyDescent="0.3">
      <c r="A25" s="86"/>
      <c r="B25" s="87"/>
      <c r="C25" s="88"/>
      <c r="M25" s="123"/>
      <c r="N25" s="124"/>
      <c r="O25" s="125"/>
      <c r="R25" s="132"/>
      <c r="S25" s="133"/>
      <c r="T25" s="134"/>
    </row>
    <row r="26" spans="1:22" ht="14.25" customHeight="1" x14ac:dyDescent="0.3">
      <c r="M26" s="123"/>
      <c r="N26" s="124"/>
      <c r="O26" s="125"/>
      <c r="R26" s="132"/>
      <c r="S26" s="133"/>
      <c r="T26" s="134"/>
    </row>
    <row r="27" spans="1:22" ht="14.25" customHeight="1" x14ac:dyDescent="0.3">
      <c r="M27" s="123"/>
      <c r="N27" s="124"/>
      <c r="O27" s="125"/>
      <c r="R27" s="132"/>
      <c r="S27" s="133"/>
      <c r="T27" s="134"/>
    </row>
    <row r="28" spans="1:22" ht="14.25" customHeight="1" x14ac:dyDescent="0.3">
      <c r="M28" s="123"/>
      <c r="N28" s="124"/>
      <c r="O28" s="125"/>
      <c r="R28" s="132"/>
      <c r="S28" s="133"/>
      <c r="T28" s="134"/>
    </row>
    <row r="29" spans="1:22" ht="14.25" customHeight="1" x14ac:dyDescent="0.3">
      <c r="M29" s="123"/>
      <c r="N29" s="124"/>
      <c r="O29" s="125"/>
      <c r="R29" s="132"/>
      <c r="S29" s="133"/>
      <c r="T29" s="134"/>
    </row>
    <row r="30" spans="1:22" ht="14.25" customHeight="1" x14ac:dyDescent="0.3">
      <c r="M30" s="123"/>
      <c r="N30" s="124"/>
      <c r="O30" s="125"/>
      <c r="R30" s="132"/>
      <c r="S30" s="133"/>
      <c r="T30" s="134"/>
    </row>
    <row r="31" spans="1:22" ht="14.25" customHeight="1" x14ac:dyDescent="0.3">
      <c r="M31" s="123"/>
      <c r="N31" s="124"/>
      <c r="O31" s="125"/>
      <c r="R31" s="132"/>
      <c r="S31" s="133"/>
      <c r="T31" s="134"/>
    </row>
    <row r="32" spans="1:22" ht="14.25" customHeight="1" x14ac:dyDescent="0.3">
      <c r="M32" s="126"/>
      <c r="N32" s="127"/>
      <c r="O32" s="128"/>
      <c r="R32" s="132"/>
      <c r="S32" s="133"/>
      <c r="T32" s="134"/>
    </row>
    <row r="33" spans="1:20" ht="14.25" customHeight="1" x14ac:dyDescent="0.3">
      <c r="R33" s="132"/>
      <c r="S33" s="133"/>
      <c r="T33" s="134"/>
    </row>
    <row r="34" spans="1:20" ht="24.75" customHeight="1" x14ac:dyDescent="0.3">
      <c r="A34" s="111" t="s">
        <v>8</v>
      </c>
      <c r="B34" s="112"/>
      <c r="C34" s="113"/>
      <c r="R34" s="135"/>
      <c r="S34" s="136"/>
      <c r="T34" s="137"/>
    </row>
    <row r="35" spans="1:20" x14ac:dyDescent="0.3">
      <c r="A35" s="114"/>
      <c r="B35" s="115"/>
      <c r="C35" s="116"/>
    </row>
    <row r="36" spans="1:20" x14ac:dyDescent="0.3">
      <c r="A36" s="114"/>
      <c r="B36" s="115"/>
      <c r="C36" s="116"/>
    </row>
    <row r="37" spans="1:20" x14ac:dyDescent="0.3">
      <c r="A37" s="114"/>
      <c r="B37" s="115"/>
      <c r="C37" s="116"/>
    </row>
    <row r="38" spans="1:20" x14ac:dyDescent="0.3">
      <c r="A38" s="114"/>
      <c r="B38" s="115"/>
      <c r="C38" s="116"/>
    </row>
    <row r="39" spans="1:20" ht="14.25" customHeight="1" x14ac:dyDescent="0.3">
      <c r="A39" s="114"/>
      <c r="B39" s="115"/>
      <c r="C39" s="116"/>
    </row>
    <row r="40" spans="1:20" ht="14.25" customHeight="1" x14ac:dyDescent="0.3">
      <c r="A40" s="114"/>
      <c r="B40" s="115"/>
      <c r="C40" s="116"/>
    </row>
    <row r="41" spans="1:20" ht="14.25" customHeight="1" x14ac:dyDescent="0.3">
      <c r="A41" s="114"/>
      <c r="B41" s="115"/>
      <c r="C41" s="116"/>
    </row>
    <row r="42" spans="1:20" ht="14.25" customHeight="1" x14ac:dyDescent="0.3">
      <c r="A42" s="114"/>
      <c r="B42" s="115"/>
      <c r="C42" s="116"/>
    </row>
    <row r="43" spans="1:20" ht="14.25" customHeight="1" x14ac:dyDescent="0.3">
      <c r="A43" s="117"/>
      <c r="B43" s="118"/>
      <c r="C43" s="119"/>
    </row>
    <row r="44" spans="1:20" ht="14.25" customHeight="1" x14ac:dyDescent="0.3">
      <c r="A44" s="111" t="s">
        <v>1081</v>
      </c>
      <c r="B44" s="112"/>
      <c r="C44" s="113"/>
    </row>
    <row r="45" spans="1:20" ht="15" customHeight="1" x14ac:dyDescent="0.3">
      <c r="A45" s="114"/>
      <c r="B45" s="115"/>
      <c r="C45" s="116"/>
    </row>
    <row r="46" spans="1:20" x14ac:dyDescent="0.3">
      <c r="A46" s="114"/>
      <c r="B46" s="115"/>
      <c r="C46" s="116"/>
    </row>
    <row r="47" spans="1:20" x14ac:dyDescent="0.3">
      <c r="A47" s="114"/>
      <c r="B47" s="115"/>
      <c r="C47" s="116"/>
    </row>
    <row r="48" spans="1:20" x14ac:dyDescent="0.3">
      <c r="A48" s="114"/>
      <c r="B48" s="115"/>
      <c r="C48" s="116"/>
    </row>
    <row r="49" spans="1:3" x14ac:dyDescent="0.3">
      <c r="A49" s="114"/>
      <c r="B49" s="115"/>
      <c r="C49" s="116"/>
    </row>
    <row r="50" spans="1:3" ht="14.25" customHeight="1" x14ac:dyDescent="0.3">
      <c r="A50" s="114"/>
      <c r="B50" s="115"/>
      <c r="C50" s="116"/>
    </row>
    <row r="51" spans="1:3" ht="14.25" customHeight="1" x14ac:dyDescent="0.3">
      <c r="A51" s="114"/>
      <c r="B51" s="115"/>
      <c r="C51" s="116"/>
    </row>
    <row r="52" spans="1:3" x14ac:dyDescent="0.3">
      <c r="A52" s="114"/>
      <c r="B52" s="115"/>
      <c r="C52" s="116"/>
    </row>
    <row r="53" spans="1:3" ht="14.25" customHeight="1" x14ac:dyDescent="0.3">
      <c r="A53" s="114"/>
      <c r="B53" s="115"/>
      <c r="C53" s="116"/>
    </row>
    <row r="54" spans="1:3" ht="33" customHeight="1" x14ac:dyDescent="0.3">
      <c r="A54" s="117"/>
      <c r="B54" s="118"/>
      <c r="C54" s="119"/>
    </row>
    <row r="55" spans="1:3" ht="14.25" customHeight="1" x14ac:dyDescent="0.3"/>
    <row r="56" spans="1:3" ht="14.25" customHeight="1" x14ac:dyDescent="0.3"/>
    <row r="57" spans="1:3" ht="14.25" customHeight="1" x14ac:dyDescent="0.3"/>
    <row r="58" spans="1:3" ht="14.25" customHeight="1" x14ac:dyDescent="0.3"/>
    <row r="59" spans="1:3" ht="14.25" customHeight="1" x14ac:dyDescent="0.3"/>
    <row r="60" spans="1:3" ht="14.25" customHeight="1" x14ac:dyDescent="0.3">
      <c r="A60" s="111" t="s">
        <v>9</v>
      </c>
      <c r="B60" s="112"/>
      <c r="C60" s="113"/>
    </row>
    <row r="61" spans="1:3" x14ac:dyDescent="0.3">
      <c r="A61" s="114"/>
      <c r="B61" s="115"/>
      <c r="C61" s="116"/>
    </row>
    <row r="62" spans="1:3" x14ac:dyDescent="0.3">
      <c r="A62" s="114"/>
      <c r="B62" s="115"/>
      <c r="C62" s="116"/>
    </row>
    <row r="63" spans="1:3" x14ac:dyDescent="0.3">
      <c r="A63" s="114"/>
      <c r="B63" s="115"/>
      <c r="C63" s="116"/>
    </row>
    <row r="64" spans="1:3" x14ac:dyDescent="0.3">
      <c r="A64" s="114"/>
      <c r="B64" s="115"/>
      <c r="C64" s="116"/>
    </row>
    <row r="65" spans="1:3" x14ac:dyDescent="0.3">
      <c r="A65" s="114"/>
      <c r="B65" s="115"/>
      <c r="C65" s="116"/>
    </row>
    <row r="66" spans="1:3" x14ac:dyDescent="0.3">
      <c r="A66" s="117"/>
      <c r="B66" s="118"/>
      <c r="C66" s="119"/>
    </row>
    <row r="70" spans="1:3" ht="14.25" customHeight="1" x14ac:dyDescent="0.3"/>
    <row r="71" spans="1:3" ht="14.25" customHeight="1" x14ac:dyDescent="0.3"/>
    <row r="72" spans="1:3" ht="14.25" customHeight="1" x14ac:dyDescent="0.3"/>
    <row r="73" spans="1:3" ht="14.25" customHeight="1" x14ac:dyDescent="0.3">
      <c r="A73" s="111" t="s">
        <v>10</v>
      </c>
      <c r="B73" s="112"/>
      <c r="C73" s="113"/>
    </row>
    <row r="74" spans="1:3" ht="14.25" customHeight="1" x14ac:dyDescent="0.3">
      <c r="A74" s="114"/>
      <c r="B74" s="115"/>
      <c r="C74" s="116"/>
    </row>
    <row r="75" spans="1:3" ht="14.25" customHeight="1" x14ac:dyDescent="0.3">
      <c r="A75" s="114"/>
      <c r="B75" s="115"/>
      <c r="C75" s="116"/>
    </row>
    <row r="76" spans="1:3" ht="14.25" customHeight="1" x14ac:dyDescent="0.3">
      <c r="A76" s="114"/>
      <c r="B76" s="115"/>
      <c r="C76" s="116"/>
    </row>
    <row r="77" spans="1:3" ht="15" customHeight="1" x14ac:dyDescent="0.3">
      <c r="A77" s="114"/>
      <c r="B77" s="115"/>
      <c r="C77" s="116"/>
    </row>
    <row r="78" spans="1:3" ht="15" customHeight="1" x14ac:dyDescent="0.3">
      <c r="A78" s="114"/>
      <c r="B78" s="115"/>
      <c r="C78" s="116"/>
    </row>
    <row r="79" spans="1:3" ht="15" customHeight="1" x14ac:dyDescent="0.3">
      <c r="A79" s="117"/>
      <c r="B79" s="118"/>
      <c r="C79" s="119"/>
    </row>
    <row r="86" spans="1:4" ht="21" customHeight="1" x14ac:dyDescent="0.3">
      <c r="A86" s="138" t="s">
        <v>1073</v>
      </c>
      <c r="B86" s="139"/>
      <c r="C86" s="139"/>
      <c r="D86" s="140"/>
    </row>
    <row r="87" spans="1:4" ht="19.5" customHeight="1" x14ac:dyDescent="0.3">
      <c r="A87" s="141"/>
      <c r="B87" s="124"/>
      <c r="C87" s="124"/>
      <c r="D87" s="142"/>
    </row>
    <row r="88" spans="1:4" ht="14.25" customHeight="1" x14ac:dyDescent="0.3">
      <c r="A88" s="141"/>
      <c r="B88" s="124"/>
      <c r="C88" s="124"/>
      <c r="D88" s="142"/>
    </row>
    <row r="89" spans="1:4" ht="14.25" customHeight="1" x14ac:dyDescent="0.3">
      <c r="A89" s="141"/>
      <c r="B89" s="124"/>
      <c r="C89" s="124"/>
      <c r="D89" s="142"/>
    </row>
    <row r="90" spans="1:4" ht="14.25" customHeight="1" x14ac:dyDescent="0.3">
      <c r="A90" s="141"/>
      <c r="B90" s="124"/>
      <c r="C90" s="124"/>
      <c r="D90" s="142"/>
    </row>
    <row r="91" spans="1:4" ht="19.5" customHeight="1" x14ac:dyDescent="0.3">
      <c r="A91" s="141"/>
      <c r="B91" s="124"/>
      <c r="C91" s="124"/>
      <c r="D91" s="142"/>
    </row>
    <row r="92" spans="1:4" ht="15" customHeight="1" x14ac:dyDescent="0.3">
      <c r="A92" s="141"/>
      <c r="B92" s="124"/>
      <c r="C92" s="124"/>
      <c r="D92" s="142"/>
    </row>
    <row r="93" spans="1:4" ht="18" customHeight="1" x14ac:dyDescent="0.3">
      <c r="A93" s="141"/>
      <c r="B93" s="124"/>
      <c r="C93" s="124"/>
      <c r="D93" s="142"/>
    </row>
    <row r="94" spans="1:4" ht="20.25" customHeight="1" x14ac:dyDescent="0.3">
      <c r="A94" s="141"/>
      <c r="B94" s="124"/>
      <c r="C94" s="124"/>
      <c r="D94" s="142"/>
    </row>
    <row r="95" spans="1:4" ht="20.25" customHeight="1" x14ac:dyDescent="0.3">
      <c r="A95" s="141"/>
      <c r="B95" s="124"/>
      <c r="C95" s="124"/>
      <c r="D95" s="142"/>
    </row>
    <row r="96" spans="1:4" ht="19.5" customHeight="1" x14ac:dyDescent="0.3">
      <c r="A96" s="141"/>
      <c r="B96" s="124"/>
      <c r="C96" s="124"/>
      <c r="D96" s="142"/>
    </row>
    <row r="97" spans="1:4" ht="21" customHeight="1" x14ac:dyDescent="0.3">
      <c r="A97" s="141"/>
      <c r="B97" s="124"/>
      <c r="C97" s="124"/>
      <c r="D97" s="142"/>
    </row>
    <row r="98" spans="1:4" ht="23.25" customHeight="1" x14ac:dyDescent="0.3">
      <c r="A98" s="141"/>
      <c r="B98" s="124"/>
      <c r="C98" s="124"/>
      <c r="D98" s="142"/>
    </row>
    <row r="99" spans="1:4" ht="21" customHeight="1" x14ac:dyDescent="0.3">
      <c r="A99" s="141"/>
      <c r="B99" s="124"/>
      <c r="C99" s="124"/>
      <c r="D99" s="142"/>
    </row>
    <row r="100" spans="1:4" ht="34.5" customHeight="1" x14ac:dyDescent="0.3">
      <c r="A100" s="143"/>
      <c r="B100" s="144"/>
      <c r="C100" s="144"/>
      <c r="D100" s="145"/>
    </row>
    <row r="101" spans="1:4" ht="14.25" customHeight="1" x14ac:dyDescent="0.3"/>
    <row r="102" spans="1:4" ht="14.25" customHeight="1" x14ac:dyDescent="0.3"/>
    <row r="103" spans="1:4" ht="14.25" customHeight="1" x14ac:dyDescent="0.3">
      <c r="A103" s="138" t="s">
        <v>1078</v>
      </c>
      <c r="B103" s="139"/>
      <c r="C103" s="139"/>
      <c r="D103" s="140"/>
    </row>
    <row r="104" spans="1:4" ht="14.25" customHeight="1" x14ac:dyDescent="0.3">
      <c r="A104" s="141"/>
      <c r="B104" s="124"/>
      <c r="C104" s="124"/>
      <c r="D104" s="142"/>
    </row>
    <row r="105" spans="1:4" ht="14.25" customHeight="1" x14ac:dyDescent="0.3">
      <c r="A105" s="141"/>
      <c r="B105" s="124"/>
      <c r="C105" s="124"/>
      <c r="D105" s="142"/>
    </row>
    <row r="106" spans="1:4" ht="14.25" customHeight="1" x14ac:dyDescent="0.3">
      <c r="A106" s="141"/>
      <c r="B106" s="124"/>
      <c r="C106" s="124"/>
      <c r="D106" s="142"/>
    </row>
    <row r="107" spans="1:4" ht="14.25" customHeight="1" x14ac:dyDescent="0.3">
      <c r="A107" s="141"/>
      <c r="B107" s="124"/>
      <c r="C107" s="124"/>
      <c r="D107" s="142"/>
    </row>
    <row r="108" spans="1:4" ht="14.25" customHeight="1" x14ac:dyDescent="0.3">
      <c r="A108" s="141"/>
      <c r="B108" s="124"/>
      <c r="C108" s="124"/>
      <c r="D108" s="142"/>
    </row>
    <row r="109" spans="1:4" ht="14.25" customHeight="1" x14ac:dyDescent="0.3">
      <c r="A109" s="141"/>
      <c r="B109" s="124"/>
      <c r="C109" s="124"/>
      <c r="D109" s="142"/>
    </row>
    <row r="110" spans="1:4" ht="14.25" customHeight="1" x14ac:dyDescent="0.3">
      <c r="A110" s="141"/>
      <c r="B110" s="124"/>
      <c r="C110" s="124"/>
      <c r="D110" s="142"/>
    </row>
    <row r="111" spans="1:4" ht="14.25" customHeight="1" x14ac:dyDescent="0.3">
      <c r="A111" s="141"/>
      <c r="B111" s="124"/>
      <c r="C111" s="124"/>
      <c r="D111" s="142"/>
    </row>
    <row r="112" spans="1:4" ht="14.25" customHeight="1" x14ac:dyDescent="0.3">
      <c r="A112" s="141"/>
      <c r="B112" s="124"/>
      <c r="C112" s="124"/>
      <c r="D112" s="142"/>
    </row>
    <row r="113" spans="1:4" ht="14.25" customHeight="1" x14ac:dyDescent="0.3">
      <c r="A113" s="143"/>
      <c r="B113" s="144"/>
      <c r="C113" s="144"/>
      <c r="D113" s="145"/>
    </row>
    <row r="114" spans="1:4" ht="14.25" customHeight="1" x14ac:dyDescent="0.3"/>
    <row r="115" spans="1:4" ht="14.25" customHeight="1" x14ac:dyDescent="0.3"/>
    <row r="116" spans="1:4" ht="14.25" customHeight="1" x14ac:dyDescent="0.3"/>
    <row r="117" spans="1:4" ht="14.25" customHeight="1" x14ac:dyDescent="0.3"/>
    <row r="118" spans="1:4" ht="14.25" customHeight="1" x14ac:dyDescent="0.3"/>
    <row r="119" spans="1:4" ht="14.25" customHeight="1" x14ac:dyDescent="0.3"/>
    <row r="120" spans="1:4" ht="14.25" customHeight="1" x14ac:dyDescent="0.3"/>
    <row r="121" spans="1:4" ht="15" customHeight="1" x14ac:dyDescent="0.3"/>
    <row r="122" spans="1:4" ht="15" customHeight="1" x14ac:dyDescent="0.3">
      <c r="A122" s="111" t="s">
        <v>11</v>
      </c>
      <c r="B122" s="112"/>
      <c r="C122" s="113"/>
    </row>
    <row r="123" spans="1:4" ht="15" customHeight="1" x14ac:dyDescent="0.3">
      <c r="A123" s="114"/>
      <c r="B123" s="115"/>
      <c r="C123" s="116"/>
    </row>
    <row r="124" spans="1:4" ht="15" customHeight="1" x14ac:dyDescent="0.3">
      <c r="A124" s="114"/>
      <c r="B124" s="115"/>
      <c r="C124" s="116"/>
    </row>
    <row r="125" spans="1:4" ht="15" customHeight="1" x14ac:dyDescent="0.3">
      <c r="A125" s="114"/>
      <c r="B125" s="115"/>
      <c r="C125" s="116"/>
    </row>
    <row r="126" spans="1:4" ht="14.25" customHeight="1" x14ac:dyDescent="0.3">
      <c r="A126" s="114"/>
      <c r="B126" s="115"/>
      <c r="C126" s="116"/>
    </row>
    <row r="127" spans="1:4" ht="14.25" customHeight="1" x14ac:dyDescent="0.3">
      <c r="A127" s="114"/>
      <c r="B127" s="115"/>
      <c r="C127" s="116"/>
    </row>
    <row r="128" spans="1:4" ht="14.25" customHeight="1" x14ac:dyDescent="0.3">
      <c r="A128" s="114"/>
      <c r="B128" s="115"/>
      <c r="C128" s="116"/>
    </row>
    <row r="129" spans="1:3" ht="14.25" customHeight="1" x14ac:dyDescent="0.3">
      <c r="A129" s="114"/>
      <c r="B129" s="115"/>
      <c r="C129" s="116"/>
    </row>
    <row r="130" spans="1:3" ht="14.25" customHeight="1" x14ac:dyDescent="0.3">
      <c r="A130" s="114"/>
      <c r="B130" s="115"/>
      <c r="C130" s="116"/>
    </row>
    <row r="131" spans="1:3" ht="14.25" customHeight="1" x14ac:dyDescent="0.3">
      <c r="A131" s="117"/>
      <c r="B131" s="118"/>
      <c r="C131" s="119"/>
    </row>
    <row r="132" spans="1:3" ht="14.25" customHeight="1" x14ac:dyDescent="0.3"/>
    <row r="133" spans="1:3" ht="14.25" customHeight="1" x14ac:dyDescent="0.3"/>
    <row r="134" spans="1:3" ht="14.25" customHeight="1" x14ac:dyDescent="0.3"/>
    <row r="135" spans="1:3" ht="14.25" customHeight="1" x14ac:dyDescent="0.3"/>
    <row r="136" spans="1:3" ht="14.25" customHeight="1" x14ac:dyDescent="0.3"/>
    <row r="137" spans="1:3" ht="14.25" customHeight="1" x14ac:dyDescent="0.3"/>
    <row r="138" spans="1:3" ht="14.25" customHeight="1" x14ac:dyDescent="0.3"/>
    <row r="139" spans="1:3" ht="14.25" customHeight="1" x14ac:dyDescent="0.3"/>
    <row r="142" spans="1:3" ht="14.25" customHeight="1" x14ac:dyDescent="0.3"/>
    <row r="143" spans="1:3" ht="14.25" customHeight="1" x14ac:dyDescent="0.3"/>
    <row r="144" spans="1:3" ht="14.25" customHeight="1" x14ac:dyDescent="0.3"/>
    <row r="145" s="71" customFormat="1" ht="14.25" customHeight="1" x14ac:dyDescent="0.3"/>
    <row r="146" s="71" customFormat="1" ht="14.25" customHeight="1" x14ac:dyDescent="0.3"/>
    <row r="147" s="71" customFormat="1" ht="14.25" customHeight="1" x14ac:dyDescent="0.3"/>
    <row r="148" s="71" customFormat="1" ht="14.25" customHeight="1" x14ac:dyDescent="0.3"/>
    <row r="149" s="71" customFormat="1" ht="14.25" customHeight="1" x14ac:dyDescent="0.3"/>
    <row r="150" s="71" customFormat="1" ht="14.25" customHeight="1" x14ac:dyDescent="0.3"/>
    <row r="151" s="71" customFormat="1" ht="14.25" customHeight="1" x14ac:dyDescent="0.3"/>
    <row r="152" s="71" customFormat="1" ht="14.25" customHeight="1" x14ac:dyDescent="0.3"/>
    <row r="153" s="71" customFormat="1" ht="14.25" customHeight="1" x14ac:dyDescent="0.3"/>
    <row r="154" s="71" customFormat="1" ht="14.25" customHeight="1" x14ac:dyDescent="0.3"/>
    <row r="155" s="71" customFormat="1" ht="14.25" customHeight="1" x14ac:dyDescent="0.3"/>
    <row r="156" s="71" customFormat="1" ht="14.25" customHeight="1" x14ac:dyDescent="0.3"/>
    <row r="157" s="71" customFormat="1" ht="15" customHeight="1" x14ac:dyDescent="0.3"/>
    <row r="158" s="71" customFormat="1" ht="15" customHeight="1" x14ac:dyDescent="0.3"/>
    <row r="159" s="71" customFormat="1" ht="15" customHeight="1" x14ac:dyDescent="0.3"/>
    <row r="160" s="71" customFormat="1" ht="15" customHeight="1" x14ac:dyDescent="0.3"/>
    <row r="161" spans="1:3" ht="15" customHeight="1" x14ac:dyDescent="0.3"/>
    <row r="162" spans="1:3" ht="15" customHeight="1" x14ac:dyDescent="0.3"/>
    <row r="163" spans="1:3" ht="15" customHeight="1" x14ac:dyDescent="0.3"/>
    <row r="164" spans="1:3" ht="15" customHeight="1" x14ac:dyDescent="0.3">
      <c r="A164" s="111" t="s">
        <v>1074</v>
      </c>
      <c r="B164" s="112"/>
      <c r="C164" s="113"/>
    </row>
    <row r="165" spans="1:3" ht="15" customHeight="1" x14ac:dyDescent="0.3">
      <c r="A165" s="114"/>
      <c r="B165" s="115"/>
      <c r="C165" s="116"/>
    </row>
    <row r="166" spans="1:3" ht="14.25" customHeight="1" x14ac:dyDescent="0.3">
      <c r="A166" s="114"/>
      <c r="B166" s="115"/>
      <c r="C166" s="116"/>
    </row>
    <row r="167" spans="1:3" ht="14.25" customHeight="1" x14ac:dyDescent="0.3">
      <c r="A167" s="114"/>
      <c r="B167" s="115"/>
      <c r="C167" s="116"/>
    </row>
    <row r="168" spans="1:3" ht="14.25" customHeight="1" x14ac:dyDescent="0.3">
      <c r="A168" s="114"/>
      <c r="B168" s="115"/>
      <c r="C168" s="116"/>
    </row>
    <row r="169" spans="1:3" ht="14.25" customHeight="1" x14ac:dyDescent="0.3">
      <c r="A169" s="114"/>
      <c r="B169" s="115"/>
      <c r="C169" s="116"/>
    </row>
    <row r="170" spans="1:3" ht="14.25" customHeight="1" x14ac:dyDescent="0.3">
      <c r="A170" s="114"/>
      <c r="B170" s="115"/>
      <c r="C170" s="116"/>
    </row>
    <row r="171" spans="1:3" ht="14.25" customHeight="1" x14ac:dyDescent="0.3">
      <c r="A171" s="114"/>
      <c r="B171" s="115"/>
      <c r="C171" s="116"/>
    </row>
    <row r="172" spans="1:3" ht="14.25" customHeight="1" x14ac:dyDescent="0.3">
      <c r="A172" s="114"/>
      <c r="B172" s="115"/>
      <c r="C172" s="116"/>
    </row>
    <row r="173" spans="1:3" ht="14.25" customHeight="1" x14ac:dyDescent="0.3">
      <c r="A173" s="114"/>
      <c r="B173" s="115"/>
      <c r="C173" s="116"/>
    </row>
    <row r="174" spans="1:3" ht="14.25" customHeight="1" x14ac:dyDescent="0.3">
      <c r="A174" s="114"/>
      <c r="B174" s="115"/>
      <c r="C174" s="116"/>
    </row>
    <row r="175" spans="1:3" ht="14.25" customHeight="1" x14ac:dyDescent="0.3">
      <c r="A175" s="114"/>
      <c r="B175" s="115"/>
      <c r="C175" s="116"/>
    </row>
    <row r="176" spans="1:3" ht="14.25" customHeight="1" x14ac:dyDescent="0.3">
      <c r="A176" s="114"/>
      <c r="B176" s="115"/>
      <c r="C176" s="116"/>
    </row>
    <row r="177" spans="1:3" ht="14.25" customHeight="1" x14ac:dyDescent="0.3">
      <c r="A177" s="114"/>
      <c r="B177" s="115"/>
      <c r="C177" s="116"/>
    </row>
    <row r="178" spans="1:3" ht="14.25" customHeight="1" x14ac:dyDescent="0.3">
      <c r="A178" s="114"/>
      <c r="B178" s="115"/>
      <c r="C178" s="116"/>
    </row>
    <row r="179" spans="1:3" ht="14.25" customHeight="1" x14ac:dyDescent="0.3">
      <c r="A179" s="114"/>
      <c r="B179" s="115"/>
      <c r="C179" s="116"/>
    </row>
    <row r="180" spans="1:3" ht="14.25" customHeight="1" x14ac:dyDescent="0.3">
      <c r="A180" s="114"/>
      <c r="B180" s="115"/>
      <c r="C180" s="116"/>
    </row>
    <row r="181" spans="1:3" ht="14.25" customHeight="1" x14ac:dyDescent="0.3">
      <c r="A181" s="114"/>
      <c r="B181" s="115"/>
      <c r="C181" s="116"/>
    </row>
    <row r="182" spans="1:3" ht="14.25" customHeight="1" x14ac:dyDescent="0.3">
      <c r="A182" s="114"/>
      <c r="B182" s="115"/>
      <c r="C182" s="116"/>
    </row>
    <row r="183" spans="1:3" ht="14.25" customHeight="1" x14ac:dyDescent="0.3">
      <c r="A183" s="114"/>
      <c r="B183" s="115"/>
      <c r="C183" s="116"/>
    </row>
    <row r="184" spans="1:3" ht="14.25" customHeight="1" x14ac:dyDescent="0.3">
      <c r="A184" s="114"/>
      <c r="B184" s="115"/>
      <c r="C184" s="116"/>
    </row>
    <row r="185" spans="1:3" ht="14.25" customHeight="1" x14ac:dyDescent="0.3">
      <c r="A185" s="114"/>
      <c r="B185" s="115"/>
      <c r="C185" s="116"/>
    </row>
    <row r="186" spans="1:3" ht="14.25" customHeight="1" x14ac:dyDescent="0.3">
      <c r="A186" s="114"/>
      <c r="B186" s="115"/>
      <c r="C186" s="116"/>
    </row>
    <row r="187" spans="1:3" x14ac:dyDescent="0.3">
      <c r="A187" s="114"/>
      <c r="B187" s="115"/>
      <c r="C187" s="116"/>
    </row>
    <row r="188" spans="1:3" x14ac:dyDescent="0.3">
      <c r="A188" s="114"/>
      <c r="B188" s="115"/>
      <c r="C188" s="116"/>
    </row>
    <row r="189" spans="1:3" x14ac:dyDescent="0.3">
      <c r="A189" s="114"/>
      <c r="B189" s="115"/>
      <c r="C189" s="116"/>
    </row>
    <row r="190" spans="1:3" x14ac:dyDescent="0.3">
      <c r="A190" s="117"/>
      <c r="B190" s="118"/>
      <c r="C190" s="119"/>
    </row>
    <row r="197" spans="1:25" ht="14.25" customHeight="1" x14ac:dyDescent="0.3"/>
    <row r="198" spans="1:25" ht="15" customHeight="1" x14ac:dyDescent="0.3"/>
    <row r="202" spans="1:25" ht="21.75" customHeight="1" x14ac:dyDescent="0.3">
      <c r="A202" s="111" t="s">
        <v>1082</v>
      </c>
      <c r="B202" s="112"/>
      <c r="C202" s="113"/>
      <c r="W202" s="115" t="s">
        <v>12</v>
      </c>
      <c r="X202" s="115"/>
      <c r="Y202" s="115"/>
    </row>
    <row r="203" spans="1:25" ht="15.75" customHeight="1" x14ac:dyDescent="0.3">
      <c r="A203" s="114"/>
      <c r="B203" s="115"/>
      <c r="C203" s="116"/>
      <c r="W203" s="115"/>
      <c r="X203" s="115"/>
      <c r="Y203" s="115"/>
    </row>
    <row r="204" spans="1:25" x14ac:dyDescent="0.3">
      <c r="A204" s="114"/>
      <c r="B204" s="115"/>
      <c r="C204" s="116"/>
      <c r="W204" s="115"/>
      <c r="X204" s="115"/>
      <c r="Y204" s="115"/>
    </row>
    <row r="205" spans="1:25" ht="14.25" customHeight="1" x14ac:dyDescent="0.3">
      <c r="A205" s="114"/>
      <c r="B205" s="115"/>
      <c r="C205" s="116"/>
      <c r="W205" s="115"/>
      <c r="X205" s="115"/>
      <c r="Y205" s="115"/>
    </row>
    <row r="206" spans="1:25" ht="14.25" customHeight="1" x14ac:dyDescent="0.3">
      <c r="A206" s="114"/>
      <c r="B206" s="115"/>
      <c r="C206" s="116"/>
      <c r="W206" s="115"/>
      <c r="X206" s="115"/>
      <c r="Y206" s="115"/>
    </row>
    <row r="207" spans="1:25" ht="14.25" customHeight="1" x14ac:dyDescent="0.3">
      <c r="A207" s="114"/>
      <c r="B207" s="115"/>
      <c r="C207" s="116"/>
      <c r="W207" s="115"/>
      <c r="X207" s="115"/>
      <c r="Y207" s="115"/>
    </row>
    <row r="208" spans="1:25" ht="14.25" customHeight="1" x14ac:dyDescent="0.3">
      <c r="A208" s="114"/>
      <c r="B208" s="115"/>
      <c r="C208" s="116"/>
      <c r="W208" s="115"/>
      <c r="X208" s="115"/>
      <c r="Y208" s="115"/>
    </row>
    <row r="209" spans="1:25" ht="15" customHeight="1" x14ac:dyDescent="0.3">
      <c r="A209" s="114"/>
      <c r="B209" s="115"/>
      <c r="C209" s="116"/>
      <c r="W209" s="115"/>
      <c r="X209" s="115"/>
      <c r="Y209" s="115"/>
    </row>
    <row r="210" spans="1:25" ht="15" customHeight="1" x14ac:dyDescent="0.3">
      <c r="A210" s="114"/>
      <c r="B210" s="115"/>
      <c r="C210" s="116"/>
      <c r="W210" s="115"/>
      <c r="X210" s="115"/>
      <c r="Y210" s="115"/>
    </row>
    <row r="211" spans="1:25" ht="15" customHeight="1" x14ac:dyDescent="0.3">
      <c r="A211" s="114"/>
      <c r="B211" s="115"/>
      <c r="C211" s="116"/>
      <c r="W211" s="115"/>
      <c r="X211" s="115"/>
      <c r="Y211" s="115"/>
    </row>
    <row r="212" spans="1:25" ht="14.25" customHeight="1" x14ac:dyDescent="0.3">
      <c r="A212" s="114"/>
      <c r="B212" s="115"/>
      <c r="C212" s="116"/>
      <c r="W212" s="115"/>
      <c r="X212" s="115"/>
      <c r="Y212" s="115"/>
    </row>
    <row r="213" spans="1:25" ht="14.25" customHeight="1" x14ac:dyDescent="0.3">
      <c r="A213" s="114"/>
      <c r="B213" s="115"/>
      <c r="C213" s="116"/>
      <c r="W213" s="115"/>
      <c r="X213" s="115"/>
      <c r="Y213" s="115"/>
    </row>
    <row r="214" spans="1:25" ht="14.25" customHeight="1" x14ac:dyDescent="0.3">
      <c r="A214" s="114"/>
      <c r="B214" s="115"/>
      <c r="C214" s="116"/>
      <c r="W214" s="115"/>
      <c r="X214" s="115"/>
      <c r="Y214" s="115"/>
    </row>
    <row r="215" spans="1:25" ht="14.25" customHeight="1" x14ac:dyDescent="0.3">
      <c r="A215" s="114"/>
      <c r="B215" s="115"/>
      <c r="C215" s="116"/>
      <c r="W215" s="115"/>
      <c r="X215" s="115"/>
      <c r="Y215" s="115"/>
    </row>
    <row r="216" spans="1:25" ht="14.25" customHeight="1" x14ac:dyDescent="0.3">
      <c r="A216" s="114"/>
      <c r="B216" s="115"/>
      <c r="C216" s="116"/>
      <c r="W216" s="115"/>
      <c r="X216" s="115"/>
      <c r="Y216" s="115"/>
    </row>
    <row r="217" spans="1:25" ht="14.25" customHeight="1" x14ac:dyDescent="0.3">
      <c r="A217" s="114"/>
      <c r="B217" s="115"/>
      <c r="C217" s="116"/>
    </row>
    <row r="218" spans="1:25" ht="14.25" customHeight="1" x14ac:dyDescent="0.3">
      <c r="A218" s="114"/>
      <c r="B218" s="115"/>
      <c r="C218" s="116"/>
    </row>
    <row r="219" spans="1:25" ht="14.25" customHeight="1" x14ac:dyDescent="0.3">
      <c r="A219" s="114"/>
      <c r="B219" s="115"/>
      <c r="C219" s="116"/>
    </row>
    <row r="220" spans="1:25" ht="14.25" customHeight="1" x14ac:dyDescent="0.3">
      <c r="A220" s="114"/>
      <c r="B220" s="115"/>
      <c r="C220" s="116"/>
    </row>
    <row r="221" spans="1:25" ht="14.25" customHeight="1" x14ac:dyDescent="0.3">
      <c r="A221" s="114"/>
      <c r="B221" s="115"/>
      <c r="C221" s="116"/>
    </row>
    <row r="222" spans="1:25" ht="18.75" customHeight="1" x14ac:dyDescent="0.3">
      <c r="A222" s="114"/>
      <c r="B222" s="115"/>
      <c r="C222" s="116"/>
    </row>
    <row r="223" spans="1:25" ht="18.75" customHeight="1" x14ac:dyDescent="0.3">
      <c r="A223" s="114"/>
      <c r="B223" s="115"/>
      <c r="C223" s="116"/>
      <c r="W223" s="75"/>
      <c r="X223" s="75"/>
      <c r="Y223" s="75"/>
    </row>
    <row r="224" spans="1:25" ht="21" customHeight="1" x14ac:dyDescent="0.3">
      <c r="A224" s="114"/>
      <c r="B224" s="115"/>
      <c r="C224" s="116"/>
      <c r="W224" s="75"/>
      <c r="X224" s="75"/>
      <c r="Y224" s="75"/>
    </row>
    <row r="225" spans="1:3" ht="20.25" customHeight="1" x14ac:dyDescent="0.3">
      <c r="A225" s="114"/>
      <c r="B225" s="115"/>
      <c r="C225" s="116"/>
    </row>
    <row r="226" spans="1:3" ht="25.5" customHeight="1" x14ac:dyDescent="0.3">
      <c r="A226" s="117"/>
      <c r="B226" s="118"/>
      <c r="C226" s="119"/>
    </row>
    <row r="230" spans="1:3" x14ac:dyDescent="0.3">
      <c r="A230" s="156" t="s">
        <v>1076</v>
      </c>
      <c r="B230" s="157"/>
      <c r="C230" s="158"/>
    </row>
    <row r="231" spans="1:3" x14ac:dyDescent="0.3">
      <c r="A231" s="159"/>
      <c r="B231" s="133"/>
      <c r="C231" s="160"/>
    </row>
    <row r="232" spans="1:3" x14ac:dyDescent="0.3">
      <c r="A232" s="159"/>
      <c r="B232" s="133"/>
      <c r="C232" s="160"/>
    </row>
    <row r="233" spans="1:3" x14ac:dyDescent="0.3">
      <c r="A233" s="159"/>
      <c r="B233" s="133"/>
      <c r="C233" s="160"/>
    </row>
    <row r="234" spans="1:3" x14ac:dyDescent="0.3">
      <c r="A234" s="159"/>
      <c r="B234" s="133"/>
      <c r="C234" s="160"/>
    </row>
    <row r="235" spans="1:3" ht="14.25" customHeight="1" x14ac:dyDescent="0.3">
      <c r="A235" s="159"/>
      <c r="B235" s="133"/>
      <c r="C235" s="160"/>
    </row>
    <row r="236" spans="1:3" ht="14.25" customHeight="1" x14ac:dyDescent="0.3">
      <c r="A236" s="159"/>
      <c r="B236" s="133"/>
      <c r="C236" s="160"/>
    </row>
    <row r="237" spans="1:3" ht="14.25" customHeight="1" x14ac:dyDescent="0.3">
      <c r="A237" s="159"/>
      <c r="B237" s="133"/>
      <c r="C237" s="160"/>
    </row>
    <row r="238" spans="1:3" ht="14.25" customHeight="1" x14ac:dyDescent="0.3">
      <c r="A238" s="159"/>
      <c r="B238" s="133"/>
      <c r="C238" s="160"/>
    </row>
    <row r="239" spans="1:3" ht="14.25" customHeight="1" x14ac:dyDescent="0.3">
      <c r="A239" s="159"/>
      <c r="B239" s="133"/>
      <c r="C239" s="160"/>
    </row>
    <row r="240" spans="1:3" ht="17.25" customHeight="1" x14ac:dyDescent="0.3">
      <c r="A240" s="159"/>
      <c r="B240" s="133"/>
      <c r="C240" s="160"/>
    </row>
    <row r="241" spans="1:16" ht="22.5" customHeight="1" x14ac:dyDescent="0.3">
      <c r="A241" s="159"/>
      <c r="B241" s="133"/>
      <c r="C241" s="160"/>
    </row>
    <row r="242" spans="1:16" ht="20.25" customHeight="1" x14ac:dyDescent="0.3">
      <c r="A242" s="159"/>
      <c r="B242" s="133"/>
      <c r="C242" s="160"/>
    </row>
    <row r="243" spans="1:16" ht="20.25" customHeight="1" x14ac:dyDescent="0.3">
      <c r="A243" s="159"/>
      <c r="B243" s="133"/>
      <c r="C243" s="160"/>
    </row>
    <row r="244" spans="1:16" ht="21" customHeight="1" x14ac:dyDescent="0.3">
      <c r="A244" s="159"/>
      <c r="B244" s="133"/>
      <c r="C244" s="160"/>
    </row>
    <row r="245" spans="1:16" ht="22.5" customHeight="1" x14ac:dyDescent="0.3">
      <c r="A245" s="159"/>
      <c r="B245" s="133"/>
      <c r="C245" s="160"/>
    </row>
    <row r="246" spans="1:16" ht="19.5" customHeight="1" x14ac:dyDescent="0.3">
      <c r="A246" s="159"/>
      <c r="B246" s="133"/>
      <c r="C246" s="160"/>
    </row>
    <row r="247" spans="1:16" ht="18.75" customHeight="1" x14ac:dyDescent="0.3">
      <c r="A247" s="159"/>
      <c r="B247" s="133"/>
      <c r="C247" s="160"/>
    </row>
    <row r="248" spans="1:16" ht="24.75" customHeight="1" x14ac:dyDescent="0.3">
      <c r="A248" s="161"/>
      <c r="B248" s="162"/>
      <c r="C248" s="163"/>
    </row>
    <row r="249" spans="1:16" ht="14.25" customHeight="1" x14ac:dyDescent="0.3">
      <c r="D249" s="80" t="s">
        <v>1080</v>
      </c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2"/>
    </row>
    <row r="250" spans="1:16" ht="14.25" customHeight="1" x14ac:dyDescent="0.3">
      <c r="D250" s="83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5"/>
    </row>
    <row r="251" spans="1:16" ht="14.25" customHeight="1" x14ac:dyDescent="0.3">
      <c r="D251" s="83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5"/>
    </row>
    <row r="252" spans="1:16" ht="14.25" customHeight="1" x14ac:dyDescent="0.3">
      <c r="A252" s="138" t="s">
        <v>1077</v>
      </c>
      <c r="B252" s="139"/>
      <c r="C252" s="139"/>
      <c r="D252" s="83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5"/>
    </row>
    <row r="253" spans="1:16" ht="14.25" customHeight="1" x14ac:dyDescent="0.3">
      <c r="A253" s="141"/>
      <c r="B253" s="124"/>
      <c r="C253" s="124"/>
      <c r="D253" s="83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5"/>
    </row>
    <row r="254" spans="1:16" ht="14.25" customHeight="1" x14ac:dyDescent="0.3">
      <c r="A254" s="141"/>
      <c r="B254" s="124"/>
      <c r="C254" s="124"/>
      <c r="D254" s="83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5"/>
    </row>
    <row r="255" spans="1:16" ht="14.25" customHeight="1" x14ac:dyDescent="0.3">
      <c r="A255" s="141"/>
      <c r="B255" s="124"/>
      <c r="C255" s="124"/>
      <c r="D255" s="83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5"/>
    </row>
    <row r="256" spans="1:16" ht="15" customHeight="1" x14ac:dyDescent="0.3">
      <c r="A256" s="141"/>
      <c r="B256" s="124"/>
      <c r="C256" s="124"/>
      <c r="D256" s="83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5"/>
    </row>
    <row r="257" spans="1:16" ht="15" customHeight="1" x14ac:dyDescent="0.3">
      <c r="A257" s="141"/>
      <c r="B257" s="124"/>
      <c r="C257" s="124"/>
      <c r="D257" s="83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5"/>
    </row>
    <row r="258" spans="1:16" ht="15" customHeight="1" x14ac:dyDescent="0.3">
      <c r="A258" s="143"/>
      <c r="B258" s="144"/>
      <c r="C258" s="144"/>
      <c r="D258" s="83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5"/>
    </row>
    <row r="259" spans="1:16" ht="15" customHeight="1" x14ac:dyDescent="0.3">
      <c r="D259" s="83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5"/>
    </row>
    <row r="260" spans="1:16" ht="15" customHeight="1" x14ac:dyDescent="0.3">
      <c r="D260" s="83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5"/>
    </row>
    <row r="261" spans="1:16" ht="15" customHeight="1" x14ac:dyDescent="0.3">
      <c r="D261" s="83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5"/>
    </row>
    <row r="262" spans="1:16" ht="15" customHeight="1" x14ac:dyDescent="0.3">
      <c r="D262" s="83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5"/>
    </row>
    <row r="263" spans="1:16" ht="15" customHeight="1" x14ac:dyDescent="0.3">
      <c r="D263" s="83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5"/>
    </row>
    <row r="264" spans="1:16" ht="15" customHeight="1" x14ac:dyDescent="0.3">
      <c r="D264" s="83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5"/>
    </row>
    <row r="265" spans="1:16" ht="15" customHeight="1" x14ac:dyDescent="0.3">
      <c r="D265" s="83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5"/>
    </row>
    <row r="266" spans="1:16" ht="15" customHeight="1" x14ac:dyDescent="0.3">
      <c r="D266" s="83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5"/>
    </row>
    <row r="267" spans="1:16" ht="15" customHeight="1" x14ac:dyDescent="0.3">
      <c r="D267" s="83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5"/>
    </row>
    <row r="268" spans="1:16" ht="15" customHeight="1" x14ac:dyDescent="0.3">
      <c r="D268" s="83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5"/>
    </row>
    <row r="269" spans="1:16" ht="15" customHeight="1" x14ac:dyDescent="0.3">
      <c r="D269" s="83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5"/>
    </row>
    <row r="270" spans="1:16" ht="15" customHeight="1" x14ac:dyDescent="0.3">
      <c r="D270" s="83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5"/>
    </row>
    <row r="271" spans="1:16" ht="15" customHeight="1" x14ac:dyDescent="0.3">
      <c r="D271" s="83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5"/>
    </row>
    <row r="272" spans="1:16" ht="15" customHeight="1" x14ac:dyDescent="0.3">
      <c r="D272" s="83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5"/>
    </row>
    <row r="273" spans="4:16" ht="14.25" customHeight="1" x14ac:dyDescent="0.3">
      <c r="D273" s="83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5"/>
    </row>
    <row r="274" spans="4:16" ht="14.25" customHeight="1" x14ac:dyDescent="0.3">
      <c r="D274" s="83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5"/>
    </row>
    <row r="275" spans="4:16" ht="14.25" customHeight="1" x14ac:dyDescent="0.3">
      <c r="D275" s="83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5"/>
    </row>
    <row r="276" spans="4:16" ht="18.75" customHeight="1" x14ac:dyDescent="0.3">
      <c r="D276" s="83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5"/>
    </row>
    <row r="277" spans="4:16" ht="20.25" customHeight="1" x14ac:dyDescent="0.3">
      <c r="D277" s="83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5"/>
    </row>
    <row r="278" spans="4:16" ht="21" customHeight="1" x14ac:dyDescent="0.3">
      <c r="D278" s="83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5"/>
    </row>
    <row r="279" spans="4:16" ht="22.5" customHeight="1" x14ac:dyDescent="0.3">
      <c r="D279" s="83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5"/>
    </row>
    <row r="280" spans="4:16" ht="24.75" customHeight="1" x14ac:dyDescent="0.3">
      <c r="D280" s="86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8"/>
    </row>
    <row r="296" spans="1:3" x14ac:dyDescent="0.3">
      <c r="A296" s="147" t="s">
        <v>1075</v>
      </c>
      <c r="B296" s="148"/>
      <c r="C296" s="149"/>
    </row>
    <row r="297" spans="1:3" x14ac:dyDescent="0.3">
      <c r="A297" s="150"/>
      <c r="B297" s="151"/>
      <c r="C297" s="152"/>
    </row>
    <row r="298" spans="1:3" x14ac:dyDescent="0.3">
      <c r="A298" s="150"/>
      <c r="B298" s="151"/>
      <c r="C298" s="152"/>
    </row>
    <row r="299" spans="1:3" x14ac:dyDescent="0.3">
      <c r="A299" s="150"/>
      <c r="B299" s="151"/>
      <c r="C299" s="152"/>
    </row>
    <row r="300" spans="1:3" x14ac:dyDescent="0.3">
      <c r="A300" s="150"/>
      <c r="B300" s="151"/>
      <c r="C300" s="152"/>
    </row>
    <row r="301" spans="1:3" x14ac:dyDescent="0.3">
      <c r="A301" s="150"/>
      <c r="B301" s="151"/>
      <c r="C301" s="152"/>
    </row>
    <row r="302" spans="1:3" x14ac:dyDescent="0.3">
      <c r="A302" s="150"/>
      <c r="B302" s="151"/>
      <c r="C302" s="152"/>
    </row>
    <row r="303" spans="1:3" x14ac:dyDescent="0.3">
      <c r="A303" s="150"/>
      <c r="B303" s="151"/>
      <c r="C303" s="152"/>
    </row>
    <row r="304" spans="1:3" x14ac:dyDescent="0.3">
      <c r="A304" s="150"/>
      <c r="B304" s="151"/>
      <c r="C304" s="152"/>
    </row>
    <row r="305" spans="1:25" x14ac:dyDescent="0.3">
      <c r="A305" s="150"/>
      <c r="B305" s="151"/>
      <c r="C305" s="152"/>
    </row>
    <row r="306" spans="1:25" x14ac:dyDescent="0.3">
      <c r="A306" s="153"/>
      <c r="B306" s="154"/>
      <c r="C306" s="155"/>
    </row>
    <row r="312" spans="1:25" ht="18.75" x14ac:dyDescent="0.3">
      <c r="D312" s="146" t="s">
        <v>13</v>
      </c>
      <c r="E312" s="146"/>
      <c r="F312" s="146"/>
      <c r="G312" s="146"/>
      <c r="H312" s="146"/>
      <c r="I312" s="146"/>
      <c r="J312" s="146"/>
      <c r="K312" s="146"/>
      <c r="L312" s="146"/>
      <c r="M312" s="146"/>
      <c r="N312" s="146"/>
      <c r="O312" s="146"/>
      <c r="P312" s="146"/>
      <c r="Q312" s="146"/>
      <c r="R312" s="146"/>
      <c r="S312" s="146"/>
      <c r="T312" s="146"/>
      <c r="U312" s="146"/>
      <c r="V312" s="146"/>
      <c r="W312" s="146"/>
      <c r="X312" s="146"/>
      <c r="Y312" s="146"/>
    </row>
  </sheetData>
  <sheetProtection algorithmName="SHA-512" hashValue="8yMU5zEiUrKcyA8U4mnlXjGe+IKUNM/AwHzRwnNqlW3S0r4BtFjXnOePI90Ivgze+2Vjq2eQNXlfNX1bN4PDEA==" saltValue="aVZy3ytieYcbwO2Ej2Kpwg==" spinCount="100000" sheet="1" objects="1" scenarios="1"/>
  <mergeCells count="26">
    <mergeCell ref="D312:Y312"/>
    <mergeCell ref="W202:Y216"/>
    <mergeCell ref="A296:C306"/>
    <mergeCell ref="A60:C66"/>
    <mergeCell ref="A73:C79"/>
    <mergeCell ref="A122:C131"/>
    <mergeCell ref="A252:C258"/>
    <mergeCell ref="A230:C248"/>
    <mergeCell ref="A86:D100"/>
    <mergeCell ref="D249:P280"/>
    <mergeCell ref="A44:C54"/>
    <mergeCell ref="A202:C226"/>
    <mergeCell ref="M23:O32"/>
    <mergeCell ref="R23:T34"/>
    <mergeCell ref="A103:D113"/>
    <mergeCell ref="A164:C190"/>
    <mergeCell ref="H19:N21"/>
    <mergeCell ref="A16:C17"/>
    <mergeCell ref="A19:C20"/>
    <mergeCell ref="A24:C25"/>
    <mergeCell ref="A34:C43"/>
    <mergeCell ref="A1:Z2"/>
    <mergeCell ref="A3:Z4"/>
    <mergeCell ref="A5:C7"/>
    <mergeCell ref="A9:C11"/>
    <mergeCell ref="A13:C14"/>
  </mergeCells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87641-3767-4960-A6A8-7549A8D5B04C}">
  <sheetPr>
    <pageSetUpPr fitToPage="1"/>
  </sheetPr>
  <dimension ref="A1:AC238"/>
  <sheetViews>
    <sheetView showGridLines="0" topLeftCell="A33" zoomScale="85" zoomScaleNormal="85" zoomScaleSheetLayoutView="55" zoomScalePageLayoutView="25" workbookViewId="0">
      <selection activeCell="M53" sqref="M53"/>
    </sheetView>
  </sheetViews>
  <sheetFormatPr defaultColWidth="9.140625" defaultRowHeight="15" x14ac:dyDescent="0.25"/>
  <cols>
    <col min="1" max="9" width="15.85546875" style="7" customWidth="1"/>
    <col min="10" max="10" width="21.5703125" style="7" bestFit="1" customWidth="1"/>
    <col min="11" max="12" width="15.85546875" style="7" customWidth="1"/>
    <col min="13" max="15" width="9.140625" style="7" customWidth="1"/>
    <col min="16" max="16" width="10.42578125" style="7" bestFit="1" customWidth="1"/>
    <col min="17" max="17" width="12" style="7" bestFit="1" customWidth="1"/>
    <col min="18" max="18" width="12" style="7" customWidth="1"/>
    <col min="19" max="19" width="11.5703125" style="7" customWidth="1"/>
    <col min="20" max="20" width="11.85546875" style="7" customWidth="1"/>
    <col min="21" max="23" width="12.5703125" style="7" customWidth="1"/>
    <col min="24" max="26" width="9.140625" style="7" customWidth="1"/>
    <col min="27" max="27" width="9.42578125" style="7" customWidth="1"/>
    <col min="28" max="28" width="7.42578125" style="7" hidden="1" customWidth="1"/>
    <col min="29" max="29" width="22" style="7" hidden="1" customWidth="1"/>
    <col min="30" max="16384" width="9.140625" style="7"/>
  </cols>
  <sheetData>
    <row r="1" spans="1:29" ht="15.75" customHeight="1" x14ac:dyDescent="0.25">
      <c r="A1" s="262" t="s">
        <v>14</v>
      </c>
      <c r="B1" s="262"/>
      <c r="C1" s="262"/>
      <c r="D1" s="262"/>
      <c r="E1" s="262"/>
      <c r="F1" s="262"/>
      <c r="G1" s="262"/>
      <c r="H1" s="262"/>
      <c r="I1" s="263" t="s">
        <v>15</v>
      </c>
      <c r="J1" s="264"/>
      <c r="K1" s="265"/>
      <c r="L1" s="229"/>
      <c r="N1" s="230" t="s">
        <v>16</v>
      </c>
      <c r="O1" s="231"/>
      <c r="P1" s="232"/>
      <c r="Q1" s="231" t="s">
        <v>17</v>
      </c>
      <c r="R1" s="231"/>
      <c r="S1" s="231"/>
      <c r="T1" s="231"/>
      <c r="U1" s="231"/>
      <c r="V1" s="231"/>
      <c r="W1" s="231"/>
      <c r="X1" s="231"/>
      <c r="Y1" s="232"/>
    </row>
    <row r="2" spans="1:29" ht="15" customHeight="1" x14ac:dyDescent="0.25">
      <c r="A2" s="262"/>
      <c r="B2" s="262"/>
      <c r="C2" s="262"/>
      <c r="D2" s="262"/>
      <c r="E2" s="262"/>
      <c r="F2" s="262"/>
      <c r="G2" s="262"/>
      <c r="H2" s="262"/>
      <c r="I2" s="266"/>
      <c r="J2" s="267"/>
      <c r="K2" s="268"/>
      <c r="L2" s="229"/>
      <c r="N2" s="233"/>
      <c r="O2" s="227"/>
      <c r="P2" s="234"/>
      <c r="Q2" s="236"/>
      <c r="R2" s="236"/>
      <c r="S2" s="236"/>
      <c r="T2" s="236"/>
      <c r="U2" s="236"/>
      <c r="V2" s="236"/>
      <c r="W2" s="236"/>
      <c r="X2" s="236"/>
      <c r="Y2" s="237"/>
      <c r="AB2" s="40" t="s">
        <v>18</v>
      </c>
      <c r="AC2" s="41" t="s">
        <v>19</v>
      </c>
    </row>
    <row r="3" spans="1:29" ht="15" customHeight="1" thickBot="1" x14ac:dyDescent="0.3">
      <c r="A3" s="262"/>
      <c r="B3" s="262"/>
      <c r="C3" s="262"/>
      <c r="D3" s="262"/>
      <c r="E3" s="262"/>
      <c r="F3" s="262"/>
      <c r="G3" s="262"/>
      <c r="H3" s="262"/>
      <c r="I3" s="269"/>
      <c r="J3" s="270"/>
      <c r="K3" s="271"/>
      <c r="L3" s="229"/>
      <c r="N3" s="233"/>
      <c r="O3" s="227"/>
      <c r="P3" s="234"/>
      <c r="Q3" s="227" t="s">
        <v>20</v>
      </c>
      <c r="R3" s="227"/>
      <c r="S3" s="227"/>
      <c r="T3" s="227"/>
      <c r="U3" s="227"/>
      <c r="V3" s="227"/>
      <c r="W3" s="227"/>
      <c r="X3" s="227"/>
      <c r="Y3" s="225"/>
      <c r="AB3" s="40" t="s">
        <v>21</v>
      </c>
      <c r="AC3" s="41" t="s">
        <v>22</v>
      </c>
    </row>
    <row r="4" spans="1:29" ht="15.75" customHeight="1" thickBot="1" x14ac:dyDescent="0.3">
      <c r="A4" s="196" t="s">
        <v>23</v>
      </c>
      <c r="B4" s="178"/>
      <c r="C4" s="179"/>
      <c r="D4" s="183"/>
      <c r="E4" s="184"/>
      <c r="F4" s="184"/>
      <c r="G4" s="184"/>
      <c r="H4" s="184"/>
      <c r="I4" s="184"/>
      <c r="J4" s="184"/>
      <c r="K4" s="184"/>
      <c r="L4" s="242"/>
      <c r="N4" s="233"/>
      <c r="O4" s="227"/>
      <c r="P4" s="234"/>
      <c r="Q4" s="232" t="s">
        <v>24</v>
      </c>
      <c r="R4" s="238" t="s">
        <v>25</v>
      </c>
      <c r="S4" s="232" t="s">
        <v>26</v>
      </c>
      <c r="T4" s="232" t="s">
        <v>27</v>
      </c>
      <c r="U4" s="232" t="s">
        <v>28</v>
      </c>
      <c r="V4" s="232" t="s">
        <v>29</v>
      </c>
      <c r="W4" s="232" t="s">
        <v>30</v>
      </c>
      <c r="X4" s="232" t="s">
        <v>31</v>
      </c>
      <c r="Y4" s="240" t="s">
        <v>32</v>
      </c>
      <c r="AB4" s="40" t="s">
        <v>33</v>
      </c>
      <c r="AC4" s="41" t="s">
        <v>34</v>
      </c>
    </row>
    <row r="5" spans="1:29" ht="15.75" customHeight="1" x14ac:dyDescent="0.25">
      <c r="A5" s="196" t="s">
        <v>35</v>
      </c>
      <c r="B5" s="178"/>
      <c r="C5" s="179"/>
      <c r="D5" s="183"/>
      <c r="E5" s="184"/>
      <c r="F5" s="184"/>
      <c r="G5" s="184"/>
      <c r="H5" s="184"/>
      <c r="I5" s="184"/>
      <c r="J5" s="184"/>
      <c r="K5" s="181"/>
      <c r="L5" s="242"/>
      <c r="N5" s="235"/>
      <c r="O5" s="236"/>
      <c r="P5" s="237"/>
      <c r="Q5" s="237"/>
      <c r="R5" s="239"/>
      <c r="S5" s="237"/>
      <c r="T5" s="237"/>
      <c r="U5" s="237"/>
      <c r="V5" s="237"/>
      <c r="W5" s="237"/>
      <c r="X5" s="237"/>
      <c r="Y5" s="241"/>
      <c r="AB5" s="40" t="s">
        <v>36</v>
      </c>
      <c r="AC5" s="41" t="s">
        <v>37</v>
      </c>
    </row>
    <row r="6" spans="1:29" ht="15.75" customHeight="1" thickBot="1" x14ac:dyDescent="0.3">
      <c r="A6" s="196" t="s">
        <v>38</v>
      </c>
      <c r="B6" s="178"/>
      <c r="C6" s="179"/>
      <c r="D6" s="272"/>
      <c r="E6" s="273"/>
      <c r="F6" s="274"/>
      <c r="G6" s="177" t="s">
        <v>39</v>
      </c>
      <c r="H6" s="178"/>
      <c r="I6" s="183"/>
      <c r="J6" s="184"/>
      <c r="K6" s="13" t="s">
        <v>40</v>
      </c>
      <c r="L6" s="55"/>
      <c r="N6" s="222" t="s">
        <v>41</v>
      </c>
      <c r="O6" s="223"/>
      <c r="P6" s="224"/>
      <c r="Q6" s="3">
        <v>0.83</v>
      </c>
      <c r="R6" s="19">
        <v>0.82</v>
      </c>
      <c r="S6" s="19">
        <v>0.8</v>
      </c>
      <c r="T6" s="19">
        <v>0.79</v>
      </c>
      <c r="U6" s="39">
        <v>0.77</v>
      </c>
      <c r="V6" s="16">
        <v>0.76</v>
      </c>
      <c r="W6" s="19">
        <v>0.75</v>
      </c>
      <c r="X6" s="37">
        <v>0.73</v>
      </c>
      <c r="Y6" s="38">
        <v>0.72</v>
      </c>
      <c r="AB6" s="40" t="s">
        <v>42</v>
      </c>
      <c r="AC6" s="41" t="s">
        <v>43</v>
      </c>
    </row>
    <row r="7" spans="1:29" ht="27.75" customHeight="1" thickBot="1" x14ac:dyDescent="0.3">
      <c r="A7" s="196" t="s">
        <v>44</v>
      </c>
      <c r="B7" s="178"/>
      <c r="C7" s="179"/>
      <c r="D7" s="226" t="s">
        <v>45</v>
      </c>
      <c r="E7" s="227"/>
      <c r="F7" s="227"/>
      <c r="G7" s="177" t="s">
        <v>46</v>
      </c>
      <c r="H7" s="179"/>
      <c r="I7" s="197" t="s">
        <v>47</v>
      </c>
      <c r="J7" s="225"/>
      <c r="K7" s="13" t="s">
        <v>48</v>
      </c>
      <c r="L7" s="76"/>
      <c r="N7" s="216" t="s">
        <v>49</v>
      </c>
      <c r="O7" s="217"/>
      <c r="P7" s="218"/>
      <c r="Q7" s="3">
        <v>1.19</v>
      </c>
      <c r="R7" s="1">
        <v>1.17</v>
      </c>
      <c r="S7" s="15">
        <v>1.1499999999999999</v>
      </c>
      <c r="T7" s="2">
        <v>1.1200000000000001</v>
      </c>
      <c r="U7" s="38">
        <v>1.1000000000000001</v>
      </c>
      <c r="V7" s="2">
        <v>1.08</v>
      </c>
      <c r="W7" s="2">
        <v>1.06</v>
      </c>
      <c r="X7" s="2">
        <v>1.04</v>
      </c>
      <c r="Y7" s="2">
        <v>1.02</v>
      </c>
      <c r="AB7" s="40" t="s">
        <v>50</v>
      </c>
      <c r="AC7" s="41" t="s">
        <v>51</v>
      </c>
    </row>
    <row r="8" spans="1:29" ht="19.5" thickBot="1" x14ac:dyDescent="0.3">
      <c r="A8" s="219" t="s">
        <v>52</v>
      </c>
      <c r="B8" s="220"/>
      <c r="C8" s="221"/>
      <c r="D8" s="180"/>
      <c r="E8" s="181"/>
      <c r="F8" s="182"/>
      <c r="G8" s="183"/>
      <c r="H8" s="184"/>
      <c r="I8" s="180"/>
      <c r="J8" s="182"/>
      <c r="K8" s="197" t="str">
        <f>IFERROR(_xlfn.XLOOKUP(L7,AB2:AB10,AC2:AC10),"")</f>
        <v/>
      </c>
      <c r="L8" s="198"/>
      <c r="N8" s="216" t="s">
        <v>53</v>
      </c>
      <c r="O8" s="217"/>
      <c r="P8" s="218"/>
      <c r="Q8" s="3">
        <v>1.55</v>
      </c>
      <c r="R8" s="15">
        <v>1.52</v>
      </c>
      <c r="S8" s="16">
        <v>1.49</v>
      </c>
      <c r="T8" s="9">
        <v>1.47</v>
      </c>
      <c r="U8" s="1">
        <v>1.44</v>
      </c>
      <c r="V8" s="9">
        <v>1.41</v>
      </c>
      <c r="W8" s="9">
        <v>1.39</v>
      </c>
      <c r="X8" s="15">
        <v>1.36</v>
      </c>
      <c r="Y8" s="2">
        <v>1.33</v>
      </c>
      <c r="AB8" s="40" t="s">
        <v>54</v>
      </c>
      <c r="AC8" s="41" t="s">
        <v>55</v>
      </c>
    </row>
    <row r="9" spans="1:29" ht="19.5" thickBot="1" x14ac:dyDescent="0.3">
      <c r="A9" s="219" t="s">
        <v>56</v>
      </c>
      <c r="B9" s="220"/>
      <c r="C9" s="221"/>
      <c r="D9" s="180"/>
      <c r="E9" s="181"/>
      <c r="F9" s="182"/>
      <c r="G9" s="183"/>
      <c r="H9" s="184"/>
      <c r="I9" s="180"/>
      <c r="J9" s="182"/>
      <c r="K9" s="194"/>
      <c r="L9" s="228"/>
      <c r="N9" s="216" t="s">
        <v>57</v>
      </c>
      <c r="O9" s="217"/>
      <c r="P9" s="217"/>
      <c r="Q9" s="17">
        <v>2.33</v>
      </c>
      <c r="R9" s="4">
        <v>2.29</v>
      </c>
      <c r="S9" s="18">
        <v>2.2599999999999998</v>
      </c>
      <c r="T9" s="11">
        <v>2.21</v>
      </c>
      <c r="U9" s="15">
        <v>2.17</v>
      </c>
      <c r="V9" s="4">
        <v>2.12</v>
      </c>
      <c r="W9" s="4">
        <v>2.08</v>
      </c>
      <c r="X9" s="4">
        <v>2.0499999999999998</v>
      </c>
      <c r="Y9" s="18">
        <v>2.0099999999999998</v>
      </c>
      <c r="AB9" s="40" t="s">
        <v>58</v>
      </c>
      <c r="AC9" s="41" t="s">
        <v>59</v>
      </c>
    </row>
    <row r="10" spans="1:29" ht="19.5" thickBot="1" x14ac:dyDescent="0.3">
      <c r="A10" s="219" t="s">
        <v>53</v>
      </c>
      <c r="B10" s="220"/>
      <c r="C10" s="221"/>
      <c r="D10" s="180"/>
      <c r="E10" s="181"/>
      <c r="F10" s="182"/>
      <c r="G10" s="277"/>
      <c r="H10" s="278"/>
      <c r="I10" s="277"/>
      <c r="J10" s="278"/>
      <c r="K10" s="177" t="s">
        <v>60</v>
      </c>
      <c r="L10" s="282"/>
      <c r="N10" s="216" t="s">
        <v>61</v>
      </c>
      <c r="O10" s="217"/>
      <c r="P10" s="217"/>
      <c r="Q10" s="17">
        <v>2.4</v>
      </c>
      <c r="R10" s="4">
        <v>2.36</v>
      </c>
      <c r="S10" s="18">
        <v>2.33</v>
      </c>
      <c r="T10" s="11">
        <v>2.2799999999999998</v>
      </c>
      <c r="U10" s="15">
        <v>2.2400000000000002</v>
      </c>
      <c r="V10" s="4">
        <v>2.19</v>
      </c>
      <c r="W10" s="4">
        <v>2.15</v>
      </c>
      <c r="X10" s="4">
        <v>2.11</v>
      </c>
      <c r="Y10" s="18">
        <v>2.0699999999999998</v>
      </c>
      <c r="AB10" s="40" t="s">
        <v>62</v>
      </c>
      <c r="AC10" s="41" t="s">
        <v>63</v>
      </c>
    </row>
    <row r="11" spans="1:29" ht="15.75" thickBot="1" x14ac:dyDescent="0.3">
      <c r="A11" s="216" t="s">
        <v>64</v>
      </c>
      <c r="B11" s="217"/>
      <c r="C11" s="217"/>
      <c r="D11" s="180"/>
      <c r="E11" s="181"/>
      <c r="F11" s="182"/>
      <c r="G11" s="177" t="s">
        <v>65</v>
      </c>
      <c r="H11" s="179"/>
      <c r="I11" s="177" t="s">
        <v>66</v>
      </c>
      <c r="J11" s="178"/>
      <c r="K11" s="294"/>
      <c r="L11" s="295"/>
      <c r="N11" s="216" t="s">
        <v>68</v>
      </c>
      <c r="O11" s="217"/>
      <c r="P11" s="217"/>
      <c r="Q11" s="17">
        <v>3.55</v>
      </c>
      <c r="R11" s="4">
        <v>3.47</v>
      </c>
      <c r="S11" s="18">
        <v>3.43</v>
      </c>
      <c r="T11" s="11">
        <v>3.35</v>
      </c>
      <c r="U11" s="15">
        <v>3.31</v>
      </c>
      <c r="V11" s="4">
        <v>3.21</v>
      </c>
      <c r="W11" s="4">
        <v>3.15</v>
      </c>
      <c r="X11" s="4">
        <v>3.11</v>
      </c>
      <c r="Y11" s="18">
        <v>3.03</v>
      </c>
    </row>
    <row r="12" spans="1:29" ht="15.75" customHeight="1" thickBot="1" x14ac:dyDescent="0.3">
      <c r="A12" s="216" t="s">
        <v>69</v>
      </c>
      <c r="B12" s="217"/>
      <c r="C12" s="217"/>
      <c r="D12" s="183"/>
      <c r="E12" s="184"/>
      <c r="F12" s="193"/>
      <c r="G12" s="319">
        <f>SUM(G8:H10)</f>
        <v>0</v>
      </c>
      <c r="H12" s="320"/>
      <c r="I12" s="319">
        <f>(G8*I8)+(G9*I9)+(G10*I10)</f>
        <v>0</v>
      </c>
      <c r="J12" s="320"/>
      <c r="K12" s="177" t="s">
        <v>70</v>
      </c>
      <c r="L12" s="282"/>
      <c r="N12" s="216"/>
      <c r="O12" s="217"/>
      <c r="P12" s="217"/>
      <c r="Q12" s="17"/>
      <c r="R12" s="4"/>
      <c r="S12" s="18"/>
      <c r="T12" s="11"/>
      <c r="U12" s="15"/>
      <c r="V12" s="4"/>
      <c r="W12" s="4"/>
      <c r="X12" s="4"/>
      <c r="Y12" s="18"/>
      <c r="Z12" s="31"/>
    </row>
    <row r="13" spans="1:29" ht="15.75" customHeight="1" thickBot="1" x14ac:dyDescent="0.3">
      <c r="A13" s="216" t="s">
        <v>68</v>
      </c>
      <c r="B13" s="217"/>
      <c r="C13" s="217"/>
      <c r="D13" s="183"/>
      <c r="E13" s="184"/>
      <c r="F13" s="193"/>
      <c r="G13" s="222"/>
      <c r="H13" s="224"/>
      <c r="I13" s="222"/>
      <c r="J13" s="224"/>
      <c r="K13" s="314" t="str">
        <f ca="1">IFERROR(INDEX(X15:X238,MATCH(K11,U15:U238,0)),"")</f>
        <v/>
      </c>
      <c r="L13" s="315"/>
      <c r="Z13" s="31"/>
      <c r="AC13" s="41" t="s">
        <v>128</v>
      </c>
    </row>
    <row r="14" spans="1:29" ht="27" customHeight="1" thickBot="1" x14ac:dyDescent="0.3">
      <c r="A14" s="196" t="s">
        <v>71</v>
      </c>
      <c r="B14" s="178"/>
      <c r="C14" s="179"/>
      <c r="D14" s="197" t="s">
        <v>72</v>
      </c>
      <c r="E14" s="198"/>
      <c r="F14" s="199"/>
      <c r="G14" s="197" t="s">
        <v>73</v>
      </c>
      <c r="H14" s="198"/>
      <c r="I14" s="198"/>
      <c r="J14" s="198"/>
      <c r="K14" s="197" t="s">
        <v>74</v>
      </c>
      <c r="L14" s="198"/>
      <c r="N14" s="185" t="s">
        <v>75</v>
      </c>
      <c r="O14" s="186"/>
      <c r="P14" s="197" t="s">
        <v>76</v>
      </c>
      <c r="Q14" s="198"/>
      <c r="R14" s="198"/>
      <c r="S14" s="199"/>
      <c r="U14" s="316" t="s">
        <v>77</v>
      </c>
      <c r="V14" s="317"/>
      <c r="W14" s="318"/>
      <c r="X14" s="316" t="s">
        <v>70</v>
      </c>
      <c r="Y14" s="318"/>
      <c r="Z14" s="31"/>
      <c r="AC14" s="41" t="s">
        <v>129</v>
      </c>
    </row>
    <row r="15" spans="1:29" ht="19.5" customHeight="1" thickBot="1" x14ac:dyDescent="0.3">
      <c r="A15" s="180"/>
      <c r="B15" s="181"/>
      <c r="C15" s="182"/>
      <c r="D15" s="180"/>
      <c r="E15" s="181"/>
      <c r="F15" s="181"/>
      <c r="G15" s="183"/>
      <c r="H15" s="184"/>
      <c r="I15" s="184"/>
      <c r="J15" s="184"/>
      <c r="K15" s="319" t="str" cm="1">
        <f t="array" aca="1" ref="K15" ca="1">IFERROR(
IF($L$7="MS",
   INDEX(
     INDIRECT("EMS_" &amp; IF(D6="13.8 kV","13","34")),
     IF(D6="13.8 kV",1,2),
     MATCH(K13,{"NORTE";"SUL";"LESTE";"OESTE";"CENTRO"},0)
   ),
   INDEX(
     INDIRECT($L$7 &amp; "_" &amp; IF(D6="13.8 kV","13","34")),
     MATCH(K11, INDIRECT($L$7 &amp; "_Cidades"), 0)
   )
),
"FAVOR SELECIONAR MUNICÍPIO"
)</f>
        <v>FAVOR SELECIONAR MUNICÍPIO</v>
      </c>
      <c r="L15" s="320"/>
      <c r="N15" s="187"/>
      <c r="O15" s="188"/>
      <c r="P15" s="194"/>
      <c r="Q15" s="228"/>
      <c r="R15" s="228"/>
      <c r="S15" s="279"/>
      <c r="U15" s="167" t="str" cm="1">
        <f t="array" aca="1" ref="U15" ca="1">IFERROR(INDEX(INDIRECT($L$7 &amp; "_Cidades"),ROW(A1)),"")</f>
        <v/>
      </c>
      <c r="V15" s="168"/>
      <c r="W15" s="169"/>
      <c r="X15" s="167" t="str" cm="1">
        <f t="array" aca="1" ref="X15" ca="1">IFERROR(INDEX(INDIRECT($L$7 &amp; "_Regioes"),ROW(A1)),"")</f>
        <v/>
      </c>
      <c r="Y15" s="169"/>
      <c r="Z15" s="31"/>
      <c r="AC15" s="41" t="s">
        <v>130</v>
      </c>
    </row>
    <row r="16" spans="1:29" ht="19.5" customHeight="1" thickBot="1" x14ac:dyDescent="0.3">
      <c r="A16" s="180"/>
      <c r="B16" s="181"/>
      <c r="C16" s="182"/>
      <c r="D16" s="180"/>
      <c r="E16" s="181"/>
      <c r="F16" s="181"/>
      <c r="G16" s="183"/>
      <c r="H16" s="184"/>
      <c r="I16" s="184"/>
      <c r="J16" s="184"/>
      <c r="K16" s="222"/>
      <c r="L16" s="224"/>
      <c r="N16" s="187"/>
      <c r="O16" s="188"/>
      <c r="P16" s="197" t="s">
        <v>78</v>
      </c>
      <c r="Q16" s="199"/>
      <c r="R16" s="197" t="s">
        <v>79</v>
      </c>
      <c r="S16" s="199"/>
      <c r="T16" s="31"/>
      <c r="U16" s="167" t="str" cm="1">
        <f t="array" aca="1" ref="U16" ca="1">IFERROR(INDEX(INDIRECT($L$7 &amp; "_Cidades"),ROW(A2)),"")</f>
        <v/>
      </c>
      <c r="V16" s="168"/>
      <c r="W16" s="169"/>
      <c r="X16" s="167" t="str" cm="1">
        <f t="array" aca="1" ref="X16" ca="1">IFERROR(INDEX(INDIRECT($L$7 &amp; "_Regioes"),ROW(A2)),"")</f>
        <v/>
      </c>
      <c r="Y16" s="169"/>
      <c r="Z16" s="31"/>
      <c r="AC16" s="41" t="s">
        <v>1072</v>
      </c>
    </row>
    <row r="17" spans="1:29" ht="33.75" customHeight="1" thickBot="1" x14ac:dyDescent="0.3">
      <c r="A17" s="196" t="s">
        <v>80</v>
      </c>
      <c r="B17" s="178"/>
      <c r="C17" s="179"/>
      <c r="D17" s="197" t="s">
        <v>81</v>
      </c>
      <c r="E17" s="198"/>
      <c r="F17" s="199"/>
      <c r="G17" s="194" t="s">
        <v>82</v>
      </c>
      <c r="H17" s="279"/>
      <c r="I17" s="194" t="s">
        <v>83</v>
      </c>
      <c r="J17" s="279"/>
      <c r="K17" s="194" t="s">
        <v>84</v>
      </c>
      <c r="L17" s="195"/>
      <c r="N17" s="187"/>
      <c r="O17" s="188"/>
      <c r="P17" s="194"/>
      <c r="Q17" s="279"/>
      <c r="R17" s="194"/>
      <c r="S17" s="279"/>
      <c r="T17" s="31"/>
      <c r="U17" s="167" t="str" cm="1">
        <f t="array" aca="1" ref="U17" ca="1">IFERROR(INDEX(INDIRECT($L$7 &amp; "_Cidades"),ROW(A3)),"")</f>
        <v/>
      </c>
      <c r="V17" s="168"/>
      <c r="W17" s="169"/>
      <c r="X17" s="167" t="str" cm="1">
        <f t="array" aca="1" ref="X17" ca="1">IFERROR(INDEX(INDIRECT($L$7 &amp; "_Regioes"),ROW(A3)),"")</f>
        <v/>
      </c>
      <c r="Y17" s="169"/>
      <c r="Z17" s="31"/>
      <c r="AC17" s="41" t="s">
        <v>131</v>
      </c>
    </row>
    <row r="18" spans="1:29" ht="21" customHeight="1" thickBot="1" x14ac:dyDescent="0.3">
      <c r="A18" s="207" t="str">
        <f ca="1">IFERROR(
(
K15*(
IF(D8&lt;1,0,D8*INDEX(Q6:Y6,MATCH(D8,{1;6;11;16;21;26;31;36;41},1)))+
IF(D9&lt;1,0,D9*INDEX(Q7:Y7,MATCH(D9,{1;6;11;16;21;26;31;36;41},1)))+
IF(D10&lt;1,0,D10*INDEX(Q8:Y8,MATCH(D10,{1;6;11;16;21;26;31;36;41},1)))+
IF(D11&lt;1,0,D11*INDEX(Q9:Y9,MATCH(D11,{1;6;11;16;21;26;31;36;41},1)))+
IF(D12&lt;1,0,D12*INDEX(Q10:Y10,MATCH(D12,{1;6;11;16;21;26;31;36;41},1)))+
IF(D13&lt;1,0,D13*INDEX(Q11:Y11,MATCH(D13,{1;6;11;16;21;26;31;36;41},1)))+
(D15+D16)
)
)
+I12,
"FAVOR SELECIONAR O MUNICÍPIO"
)</f>
        <v>FAVOR SELECIONAR O MUNICÍPIO</v>
      </c>
      <c r="B18" s="208"/>
      <c r="C18" s="209"/>
      <c r="D18" s="200">
        <f>IF(COUNTA(G15:G16)&gt;0,SUM(D8:F13,G15:G16),SUM(D8:F13))</f>
        <v>0</v>
      </c>
      <c r="E18" s="201"/>
      <c r="F18" s="202"/>
      <c r="G18" s="280" t="str">
        <f ca="1">IFERROR(
IF(OR(A18=0,NOT(ISNUMBER(A18))),
"0",
IF(AND(D18=0,D15=0,D16=0),
    IF(A18&lt;=N19,"15/30 kVA",
    IF(A18&lt;=N21,"30 kVA",
    "Transformador Não Padronizado")),
    IF(A18&lt;=N23,"45 kVA",
    IF(A18&lt;=N25,"75 kVA",
    IF(A18&lt;=N27,"112,5 kVA",
    IF(A18&lt;=N29,"150 kVA",
    IF(A18&lt;=N31,"225 kVA",
    IF(A18&lt;=N33,"300 kVA",
    "Transformador Não Padronizado")))))))),
"FAVOR SELECIONAR O MUNICIPIO"
)</f>
        <v>0</v>
      </c>
      <c r="H18" s="281"/>
      <c r="I18" s="205" t="str">
        <f ca="1">IF(
OR(G18="",G18="0"),
"0",
IF(G18="15/30 kVA","3x1x35+35 mm²",
IF(G18="30 kVA","3x1x35+35 mm²",
IF(G18="45 kVA","3x1x70+70 mm²",
IF(G18="75 kVA","3x1x120+70 mm²",
IF(G18="112,5 kVA","3x1x120+70 mm²",
IF(OR(G18="150 kVA",G18="225 kVA",G18="300 kVA"),"Exclusivo",
IF(G18="Transformador Não Padronizado","Transformador Não Padronizado",
"FAVOR SELECIONAR O MUNICÍPIO"))))))))</f>
        <v>0</v>
      </c>
      <c r="J18" s="206"/>
      <c r="K18" s="203">
        <f ca="1">IF(G18="15/30 kVA","",IF(G18="30 kVA",A18/30,IF(G18="45 kVA",A18/45,IF(G18="75 kVA",A18/75,IF(G18="112,5 kVA",A18/112.5,IF(G18="150 kVA",A18/150,IF(G18="225 kVA",A18/225,IF(G18="300 kVA",A18/300,IF(G18="Transformador Não Padronizado","",0)))))))))</f>
        <v>0</v>
      </c>
      <c r="L18" s="204"/>
      <c r="M18" s="7" t="s">
        <v>85</v>
      </c>
      <c r="N18" s="189"/>
      <c r="O18" s="190"/>
      <c r="P18" s="177" t="s">
        <v>86</v>
      </c>
      <c r="Q18" s="178"/>
      <c r="R18" s="178"/>
      <c r="S18" s="179"/>
      <c r="T18" s="31"/>
      <c r="U18" s="167" t="str" cm="1">
        <f t="array" aca="1" ref="U18" ca="1">IFERROR(INDEX(INDIRECT($L$7 &amp; "_Cidades"),ROW(A4)),"")</f>
        <v/>
      </c>
      <c r="V18" s="168"/>
      <c r="W18" s="169"/>
      <c r="X18" s="167" t="str" cm="1">
        <f t="array" aca="1" ref="X18" ca="1">IFERROR(INDEX(INDIRECT($L$7 &amp; "_Regioes"),ROW(A4)),"")</f>
        <v/>
      </c>
      <c r="Y18" s="169"/>
      <c r="Z18" s="31"/>
      <c r="AC18" s="41" t="s">
        <v>132</v>
      </c>
    </row>
    <row r="19" spans="1:29" ht="15.75" customHeight="1" thickBot="1" x14ac:dyDescent="0.3">
      <c r="A19" s="283" t="s">
        <v>87</v>
      </c>
      <c r="B19" s="284"/>
      <c r="C19" s="284"/>
      <c r="D19" s="284"/>
      <c r="E19" s="284"/>
      <c r="F19" s="284"/>
      <c r="G19" s="284"/>
      <c r="H19" s="284"/>
      <c r="I19" s="284"/>
      <c r="J19" s="284"/>
      <c r="K19" s="284"/>
      <c r="L19" s="285"/>
      <c r="N19" s="210">
        <v>15</v>
      </c>
      <c r="O19" s="211"/>
      <c r="P19" s="210">
        <v>35</v>
      </c>
      <c r="Q19" s="211"/>
      <c r="R19" s="210">
        <v>35</v>
      </c>
      <c r="S19" s="211"/>
      <c r="T19" s="31"/>
      <c r="U19" s="167" t="str" cm="1">
        <f t="array" aca="1" ref="U19" ca="1">IFERROR(INDEX(INDIRECT($L$7 &amp; "_Cidades"),ROW(A5)),"")</f>
        <v/>
      </c>
      <c r="V19" s="168"/>
      <c r="W19" s="169"/>
      <c r="X19" s="167" t="str" cm="1">
        <f t="array" aca="1" ref="X19" ca="1">IFERROR(INDEX(INDIRECT($L$7 &amp; "_Regioes"),ROW(A5)),"")</f>
        <v/>
      </c>
      <c r="Y19" s="169"/>
      <c r="AC19" s="41" t="s">
        <v>133</v>
      </c>
    </row>
    <row r="20" spans="1:29" ht="15.75" customHeight="1" thickBot="1" x14ac:dyDescent="0.3">
      <c r="A20" s="283"/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5"/>
      <c r="N20" s="214"/>
      <c r="O20" s="215"/>
      <c r="P20" s="212"/>
      <c r="Q20" s="213"/>
      <c r="R20" s="212"/>
      <c r="S20" s="213"/>
      <c r="T20" s="31"/>
      <c r="U20" s="167" t="str" cm="1">
        <f t="array" aca="1" ref="U20" ca="1">IFERROR(INDEX(INDIRECT($L$7 &amp; "_Cidades"),ROW(A6)),"")</f>
        <v/>
      </c>
      <c r="V20" s="168"/>
      <c r="W20" s="169"/>
      <c r="X20" s="167" t="str" cm="1">
        <f t="array" aca="1" ref="X20" ca="1">IFERROR(INDEX(INDIRECT($L$7 &amp; "_Regioes"),ROW(A6)),"")</f>
        <v/>
      </c>
      <c r="Y20" s="169"/>
      <c r="AC20" s="41" t="s">
        <v>1066</v>
      </c>
    </row>
    <row r="21" spans="1:29" ht="15.75" customHeight="1" thickBot="1" x14ac:dyDescent="0.3">
      <c r="A21" s="283"/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5"/>
      <c r="N21" s="210">
        <v>30</v>
      </c>
      <c r="O21" s="211"/>
      <c r="P21" s="212"/>
      <c r="Q21" s="213"/>
      <c r="R21" s="212"/>
      <c r="S21" s="213"/>
      <c r="U21" s="167" t="str" cm="1">
        <f t="array" aca="1" ref="U21" ca="1">IFERROR(INDEX(INDIRECT($L$7 &amp; "_Cidades"),ROW(A7)),"")</f>
        <v/>
      </c>
      <c r="V21" s="168"/>
      <c r="W21" s="169"/>
      <c r="X21" s="167" t="str" cm="1">
        <f t="array" aca="1" ref="X21" ca="1">IFERROR(INDEX(INDIRECT($L$7 &amp; "_Regioes"),ROW(A7)),"")</f>
        <v/>
      </c>
      <c r="Y21" s="169"/>
      <c r="AC21" s="41" t="s">
        <v>1067</v>
      </c>
    </row>
    <row r="22" spans="1:29" ht="15.75" customHeight="1" thickBot="1" x14ac:dyDescent="0.3">
      <c r="A22" s="283"/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5"/>
      <c r="N22" s="214"/>
      <c r="O22" s="215"/>
      <c r="P22" s="214"/>
      <c r="Q22" s="215"/>
      <c r="R22" s="214"/>
      <c r="S22" s="215"/>
      <c r="U22" s="167" t="str" cm="1">
        <f t="array" aca="1" ref="U22" ca="1">IFERROR(INDEX(INDIRECT($L$7 &amp; "_Cidades"),ROW(A8)),"")</f>
        <v/>
      </c>
      <c r="V22" s="168"/>
      <c r="W22" s="169"/>
      <c r="X22" s="167" t="str" cm="1">
        <f t="array" aca="1" ref="X22" ca="1">IFERROR(INDEX(INDIRECT($L$7 &amp; "_Regioes"),ROW(A8)),"")</f>
        <v/>
      </c>
      <c r="Y22" s="169"/>
      <c r="AC22" s="41" t="s">
        <v>1068</v>
      </c>
    </row>
    <row r="23" spans="1:29" ht="15.75" customHeight="1" thickBot="1" x14ac:dyDescent="0.3">
      <c r="A23" s="283"/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5"/>
      <c r="N23" s="210">
        <v>45</v>
      </c>
      <c r="O23" s="211"/>
      <c r="P23" s="210">
        <v>70</v>
      </c>
      <c r="Q23" s="211"/>
      <c r="R23" s="210">
        <v>70</v>
      </c>
      <c r="S23" s="211"/>
      <c r="U23" s="167" t="str" cm="1">
        <f t="array" aca="1" ref="U23" ca="1">IFERROR(INDEX(INDIRECT($L$7 &amp; "_Cidades"),ROW(A9)),"")</f>
        <v/>
      </c>
      <c r="V23" s="168"/>
      <c r="W23" s="169"/>
      <c r="X23" s="167" t="str" cm="1">
        <f t="array" aca="1" ref="X23" ca="1">IFERROR(INDEX(INDIRECT($L$7 &amp; "_Regioes"),ROW(A9)),"")</f>
        <v/>
      </c>
      <c r="Y23" s="169"/>
      <c r="AC23" s="41" t="s">
        <v>1071</v>
      </c>
    </row>
    <row r="24" spans="1:29" ht="15.75" customHeight="1" thickBot="1" x14ac:dyDescent="0.3">
      <c r="A24" s="283"/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5"/>
      <c r="N24" s="214"/>
      <c r="O24" s="215"/>
      <c r="P24" s="214"/>
      <c r="Q24" s="215"/>
      <c r="R24" s="214"/>
      <c r="S24" s="215"/>
      <c r="U24" s="167" t="str" cm="1">
        <f t="array" aca="1" ref="U24" ca="1">IFERROR(INDEX(INDIRECT($L$7 &amp; "_Cidades"),ROW(A10)),"")</f>
        <v/>
      </c>
      <c r="V24" s="168"/>
      <c r="W24" s="169"/>
      <c r="X24" s="167" t="str" cm="1">
        <f t="array" aca="1" ref="X24" ca="1">IFERROR(INDEX(INDIRECT($L$7 &amp; "_Regioes"),ROW(A10)),"")</f>
        <v/>
      </c>
      <c r="Y24" s="169"/>
      <c r="AC24" s="41" t="s">
        <v>1069</v>
      </c>
    </row>
    <row r="25" spans="1:29" ht="15.75" customHeight="1" thickBot="1" x14ac:dyDescent="0.3">
      <c r="A25" s="283"/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5"/>
      <c r="N25" s="210">
        <v>75</v>
      </c>
      <c r="O25" s="211"/>
      <c r="P25" s="210">
        <v>120</v>
      </c>
      <c r="Q25" s="211"/>
      <c r="R25" s="210">
        <v>70</v>
      </c>
      <c r="S25" s="211"/>
      <c r="U25" s="167" t="str" cm="1">
        <f t="array" aca="1" ref="U25" ca="1">IFERROR(INDEX(INDIRECT($L$7 &amp; "_Cidades"),ROW(A11)),"")</f>
        <v/>
      </c>
      <c r="V25" s="168"/>
      <c r="W25" s="169"/>
      <c r="X25" s="167" t="str" cm="1">
        <f t="array" aca="1" ref="X25" ca="1">IFERROR(INDEX(INDIRECT($L$7 &amp; "_Regioes"),ROW(A11)),"")</f>
        <v/>
      </c>
      <c r="Y25" s="169"/>
      <c r="AC25" s="41" t="s">
        <v>1070</v>
      </c>
    </row>
    <row r="26" spans="1:29" ht="15.75" customHeight="1" thickBot="1" x14ac:dyDescent="0.3">
      <c r="A26" s="283"/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5"/>
      <c r="N26" s="214"/>
      <c r="O26" s="215"/>
      <c r="P26" s="212"/>
      <c r="Q26" s="213"/>
      <c r="R26" s="212"/>
      <c r="S26" s="213"/>
      <c r="U26" s="167" t="str" cm="1">
        <f t="array" aca="1" ref="U26" ca="1">IFERROR(INDEX(INDIRECT($L$7 &amp; "_Cidades"),ROW(A12)),"")</f>
        <v/>
      </c>
      <c r="V26" s="168"/>
      <c r="W26" s="169"/>
      <c r="X26" s="167" t="str" cm="1">
        <f t="array" aca="1" ref="X26" ca="1">IFERROR(INDEX(INDIRECT($L$7 &amp; "_Regioes"),ROW(A12)),"")</f>
        <v/>
      </c>
      <c r="Y26" s="169"/>
    </row>
    <row r="27" spans="1:29" ht="15.75" customHeight="1" thickBot="1" x14ac:dyDescent="0.3">
      <c r="A27" s="283"/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5"/>
      <c r="N27" s="210">
        <v>112.5</v>
      </c>
      <c r="O27" s="211"/>
      <c r="P27" s="212"/>
      <c r="Q27" s="213"/>
      <c r="R27" s="212"/>
      <c r="S27" s="213"/>
      <c r="U27" s="167" t="str" cm="1">
        <f t="array" aca="1" ref="U27" ca="1">IFERROR(INDEX(INDIRECT($L$7 &amp; "_Cidades"),ROW(A13)),"")</f>
        <v/>
      </c>
      <c r="V27" s="168"/>
      <c r="W27" s="169"/>
      <c r="X27" s="167" t="str" cm="1">
        <f t="array" aca="1" ref="X27" ca="1">IFERROR(INDEX(INDIRECT($L$7 &amp; "_Regioes"),ROW(A13)),"")</f>
        <v/>
      </c>
      <c r="Y27" s="169"/>
    </row>
    <row r="28" spans="1:29" ht="15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5"/>
      <c r="N28" s="214"/>
      <c r="O28" s="215"/>
      <c r="P28" s="214"/>
      <c r="Q28" s="215"/>
      <c r="R28" s="214"/>
      <c r="S28" s="215"/>
      <c r="U28" s="167" t="str" cm="1">
        <f t="array" aca="1" ref="U28" ca="1">IFERROR(INDEX(INDIRECT($L$7 &amp; "_Cidades"),ROW(A14)),"")</f>
        <v/>
      </c>
      <c r="V28" s="168"/>
      <c r="W28" s="169"/>
      <c r="X28" s="167" t="str" cm="1">
        <f t="array" aca="1" ref="X28" ca="1">IFERROR(INDEX(INDIRECT($L$7 &amp; "_Regioes"),ROW(A14)),"")</f>
        <v/>
      </c>
      <c r="Y28" s="169"/>
    </row>
    <row r="29" spans="1:29" ht="15.75" customHeight="1" thickBot="1" x14ac:dyDescent="0.3">
      <c r="A29" s="283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5"/>
      <c r="N29" s="210">
        <v>150</v>
      </c>
      <c r="O29" s="211"/>
      <c r="P29" s="210" t="s">
        <v>88</v>
      </c>
      <c r="Q29" s="305"/>
      <c r="R29" s="305"/>
      <c r="S29" s="211"/>
      <c r="U29" s="167" t="str" cm="1">
        <f t="array" aca="1" ref="U29" ca="1">IFERROR(INDEX(INDIRECT($L$7 &amp; "_Cidades"),ROW(A15)),"")</f>
        <v/>
      </c>
      <c r="V29" s="168"/>
      <c r="W29" s="169"/>
      <c r="X29" s="167" t="str" cm="1">
        <f t="array" aca="1" ref="X29" ca="1">IFERROR(INDEX(INDIRECT($L$7 &amp; "_Regioes"),ROW(A15)),"")</f>
        <v/>
      </c>
      <c r="Y29" s="169"/>
    </row>
    <row r="30" spans="1:29" ht="15.75" customHeight="1" thickBot="1" x14ac:dyDescent="0.3">
      <c r="A30" s="283"/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5"/>
      <c r="N30" s="214"/>
      <c r="O30" s="215"/>
      <c r="P30" s="212"/>
      <c r="Q30" s="306"/>
      <c r="R30" s="306"/>
      <c r="S30" s="213"/>
      <c r="U30" s="167" t="str" cm="1">
        <f t="array" aca="1" ref="U30" ca="1">IFERROR(INDEX(INDIRECT($L$7 &amp; "_Cidades"),ROW(A16)),"")</f>
        <v/>
      </c>
      <c r="V30" s="168"/>
      <c r="W30" s="169"/>
      <c r="X30" s="167" t="str" cm="1">
        <f t="array" aca="1" ref="X30" ca="1">IFERROR(INDEX(INDIRECT($L$7 &amp; "_Regioes"),ROW(A16)),"")</f>
        <v/>
      </c>
      <c r="Y30" s="169"/>
    </row>
    <row r="31" spans="1:29" ht="28.5" customHeight="1" thickBot="1" x14ac:dyDescent="0.3">
      <c r="A31" s="283"/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5"/>
      <c r="N31" s="210">
        <v>225</v>
      </c>
      <c r="O31" s="211"/>
      <c r="P31" s="212"/>
      <c r="Q31" s="306"/>
      <c r="R31" s="306"/>
      <c r="S31" s="213"/>
      <c r="U31" s="167" t="str" cm="1">
        <f t="array" aca="1" ref="U31" ca="1">IFERROR(INDEX(INDIRECT($L$7 &amp; "_Cidades"),ROW(A17)),"")</f>
        <v/>
      </c>
      <c r="V31" s="168"/>
      <c r="W31" s="169"/>
      <c r="X31" s="167" t="str" cm="1">
        <f t="array" aca="1" ref="X31" ca="1">IFERROR(INDEX(INDIRECT($L$7 &amp; "_Regioes"),ROW(A17)),"")</f>
        <v/>
      </c>
      <c r="Y31" s="169"/>
    </row>
    <row r="32" spans="1:29" ht="15.75" customHeight="1" thickBot="1" x14ac:dyDescent="0.3">
      <c r="A32" s="283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5"/>
      <c r="N32" s="214"/>
      <c r="O32" s="215"/>
      <c r="P32" s="212"/>
      <c r="Q32" s="306"/>
      <c r="R32" s="306"/>
      <c r="S32" s="213"/>
      <c r="U32" s="167" t="str" cm="1">
        <f t="array" aca="1" ref="U32" ca="1">IFERROR(INDEX(INDIRECT($L$7 &amp; "_Cidades"),ROW(A18)),"")</f>
        <v/>
      </c>
      <c r="V32" s="168"/>
      <c r="W32" s="169"/>
      <c r="X32" s="167" t="str" cm="1">
        <f t="array" aca="1" ref="X32" ca="1">IFERROR(INDEX(INDIRECT($L$7 &amp; "_Regioes"),ROW(A18)),"")</f>
        <v/>
      </c>
      <c r="Y32" s="169"/>
    </row>
    <row r="33" spans="1:25" ht="15.75" customHeight="1" thickBot="1" x14ac:dyDescent="0.3">
      <c r="A33" s="283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5"/>
      <c r="N33" s="210">
        <v>300</v>
      </c>
      <c r="O33" s="211"/>
      <c r="P33" s="212"/>
      <c r="Q33" s="306"/>
      <c r="R33" s="306"/>
      <c r="S33" s="213"/>
      <c r="U33" s="167" t="str" cm="1">
        <f t="array" aca="1" ref="U33" ca="1">IFERROR(INDEX(INDIRECT($L$7 &amp; "_Cidades"),ROW(A19)),"")</f>
        <v/>
      </c>
      <c r="V33" s="168"/>
      <c r="W33" s="169"/>
      <c r="X33" s="167" t="str" cm="1">
        <f t="array" aca="1" ref="X33" ca="1">IFERROR(INDEX(INDIRECT($L$7 &amp; "_Regioes"),ROW(A19)),"")</f>
        <v/>
      </c>
      <c r="Y33" s="169"/>
    </row>
    <row r="34" spans="1:25" ht="15.75" customHeight="1" thickBot="1" x14ac:dyDescent="0.3">
      <c r="A34" s="283"/>
      <c r="B34" s="284"/>
      <c r="C34" s="284"/>
      <c r="D34" s="284"/>
      <c r="E34" s="284"/>
      <c r="F34" s="284"/>
      <c r="G34" s="284"/>
      <c r="H34" s="284"/>
      <c r="I34" s="284"/>
      <c r="J34" s="284"/>
      <c r="K34" s="284"/>
      <c r="L34" s="285"/>
      <c r="N34" s="214"/>
      <c r="O34" s="215"/>
      <c r="P34" s="214"/>
      <c r="Q34" s="307"/>
      <c r="R34" s="307"/>
      <c r="S34" s="215"/>
      <c r="U34" s="167" t="str" cm="1">
        <f t="array" aca="1" ref="U34" ca="1">IFERROR(INDEX(INDIRECT($L$7 &amp; "_Cidades"),ROW(A20)),"")</f>
        <v/>
      </c>
      <c r="V34" s="168"/>
      <c r="W34" s="169"/>
      <c r="X34" s="167" t="str" cm="1">
        <f t="array" aca="1" ref="X34" ca="1">IFERROR(INDEX(INDIRECT($L$7 &amp; "_Regioes"),ROW(A20)),"")</f>
        <v/>
      </c>
      <c r="Y34" s="169"/>
    </row>
    <row r="35" spans="1:25" ht="15.75" customHeight="1" thickBot="1" x14ac:dyDescent="0.3">
      <c r="A35" s="283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5"/>
      <c r="N35" s="296" t="s">
        <v>89</v>
      </c>
      <c r="O35" s="297"/>
      <c r="P35" s="297"/>
      <c r="Q35" s="297"/>
      <c r="R35" s="297"/>
      <c r="S35" s="298"/>
      <c r="U35" s="167" t="str" cm="1">
        <f t="array" aca="1" ref="U35" ca="1">IFERROR(INDEX(INDIRECT($L$7 &amp; "_Cidades"),ROW(A21)),"")</f>
        <v/>
      </c>
      <c r="V35" s="168"/>
      <c r="W35" s="169"/>
      <c r="X35" s="167" t="str" cm="1">
        <f t="array" aca="1" ref="X35" ca="1">IFERROR(INDEX(INDIRECT($L$7 &amp; "_Regioes"),ROW(A21)),"")</f>
        <v/>
      </c>
      <c r="Y35" s="169"/>
    </row>
    <row r="36" spans="1:25" ht="15.75" customHeight="1" thickBot="1" x14ac:dyDescent="0.3">
      <c r="A36" s="283"/>
      <c r="B36" s="284"/>
      <c r="C36" s="284"/>
      <c r="D36" s="284"/>
      <c r="E36" s="284"/>
      <c r="F36" s="284"/>
      <c r="G36" s="284"/>
      <c r="H36" s="284"/>
      <c r="I36" s="284"/>
      <c r="J36" s="284"/>
      <c r="K36" s="284"/>
      <c r="L36" s="285"/>
      <c r="N36" s="299"/>
      <c r="O36" s="300"/>
      <c r="P36" s="300"/>
      <c r="Q36" s="300"/>
      <c r="R36" s="300"/>
      <c r="S36" s="301"/>
      <c r="U36" s="167" t="str" cm="1">
        <f t="array" aca="1" ref="U36" ca="1">IFERROR(INDEX(INDIRECT($L$7 &amp; "_Cidades"),ROW(A22)),"")</f>
        <v/>
      </c>
      <c r="V36" s="168"/>
      <c r="W36" s="169"/>
      <c r="X36" s="167" t="str" cm="1">
        <f t="array" aca="1" ref="X36" ca="1">IFERROR(INDEX(INDIRECT($L$7 &amp; "_Regioes"),ROW(A22)),"")</f>
        <v/>
      </c>
      <c r="Y36" s="169"/>
    </row>
    <row r="37" spans="1:25" ht="15.75" customHeight="1" thickBot="1" x14ac:dyDescent="0.3">
      <c r="A37" s="283"/>
      <c r="B37" s="284"/>
      <c r="C37" s="284"/>
      <c r="D37" s="284"/>
      <c r="E37" s="284"/>
      <c r="F37" s="284"/>
      <c r="G37" s="284"/>
      <c r="H37" s="284"/>
      <c r="I37" s="284"/>
      <c r="J37" s="284"/>
      <c r="K37" s="284"/>
      <c r="L37" s="285"/>
      <c r="N37" s="302"/>
      <c r="O37" s="303"/>
      <c r="P37" s="303"/>
      <c r="Q37" s="303"/>
      <c r="R37" s="303"/>
      <c r="S37" s="304"/>
      <c r="U37" s="167" t="str" cm="1">
        <f t="array" aca="1" ref="U37" ca="1">IFERROR(INDEX(INDIRECT($L$7 &amp; "_Cidades"),ROW(A23)),"")</f>
        <v/>
      </c>
      <c r="V37" s="168"/>
      <c r="W37" s="169"/>
      <c r="X37" s="167" t="str" cm="1">
        <f t="array" aca="1" ref="X37" ca="1">IFERROR(INDEX(INDIRECT($L$7 &amp; "_Regioes"),ROW(A23)),"")</f>
        <v/>
      </c>
      <c r="Y37" s="169"/>
    </row>
    <row r="38" spans="1:25" ht="15.75" customHeight="1" thickBot="1" x14ac:dyDescent="0.3">
      <c r="A38" s="283"/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5"/>
      <c r="N38" s="296" t="s">
        <v>90</v>
      </c>
      <c r="O38" s="297"/>
      <c r="P38" s="297"/>
      <c r="Q38" s="297"/>
      <c r="R38" s="297"/>
      <c r="S38" s="298"/>
      <c r="U38" s="167" t="str" cm="1">
        <f t="array" aca="1" ref="U38" ca="1">IFERROR(INDEX(INDIRECT($L$7 &amp; "_Cidades"),ROW(A24)),"")</f>
        <v/>
      </c>
      <c r="V38" s="168"/>
      <c r="W38" s="169"/>
      <c r="X38" s="167" t="str" cm="1">
        <f t="array" aca="1" ref="X38" ca="1">IFERROR(INDEX(INDIRECT($L$7 &amp; "_Regioes"),ROW(A24)),"")</f>
        <v/>
      </c>
      <c r="Y38" s="169"/>
    </row>
    <row r="39" spans="1:25" ht="15.75" customHeight="1" thickBot="1" x14ac:dyDescent="0.3">
      <c r="A39" s="283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5"/>
      <c r="N39" s="299"/>
      <c r="O39" s="300"/>
      <c r="P39" s="300"/>
      <c r="Q39" s="300"/>
      <c r="R39" s="300"/>
      <c r="S39" s="301"/>
      <c r="U39" s="167" t="str" cm="1">
        <f t="array" aca="1" ref="U39" ca="1">IFERROR(INDEX(INDIRECT($L$7 &amp; "_Cidades"),ROW(A25)),"")</f>
        <v/>
      </c>
      <c r="V39" s="168"/>
      <c r="W39" s="169"/>
      <c r="X39" s="167" t="str" cm="1">
        <f t="array" aca="1" ref="X39" ca="1">IFERROR(INDEX(INDIRECT($L$7 &amp; "_Regioes"),ROW(A25)),"")</f>
        <v/>
      </c>
      <c r="Y39" s="169"/>
    </row>
    <row r="40" spans="1:25" ht="15.75" customHeight="1" thickBot="1" x14ac:dyDescent="0.3">
      <c r="A40" s="283"/>
      <c r="B40" s="284"/>
      <c r="C40" s="284"/>
      <c r="D40" s="284"/>
      <c r="E40" s="284"/>
      <c r="F40" s="284"/>
      <c r="G40" s="284"/>
      <c r="H40" s="284"/>
      <c r="I40" s="284"/>
      <c r="J40" s="284"/>
      <c r="K40" s="284"/>
      <c r="L40" s="285"/>
      <c r="N40" s="302"/>
      <c r="O40" s="303"/>
      <c r="P40" s="303"/>
      <c r="Q40" s="303"/>
      <c r="R40" s="303"/>
      <c r="S40" s="304"/>
      <c r="U40" s="167" t="str" cm="1">
        <f t="array" aca="1" ref="U40" ca="1">IFERROR(INDEX(INDIRECT($L$7 &amp; "_Cidades"),ROW(A26)),"")</f>
        <v/>
      </c>
      <c r="V40" s="168"/>
      <c r="W40" s="169"/>
      <c r="X40" s="167" t="str" cm="1">
        <f t="array" aca="1" ref="X40" ca="1">IFERROR(INDEX(INDIRECT($L$7 &amp; "_Regioes"),ROW(A26)),"")</f>
        <v/>
      </c>
      <c r="Y40" s="169"/>
    </row>
    <row r="41" spans="1:25" ht="15.75" customHeight="1" thickBot="1" x14ac:dyDescent="0.3">
      <c r="A41" s="283"/>
      <c r="B41" s="284"/>
      <c r="C41" s="284"/>
      <c r="D41" s="284"/>
      <c r="E41" s="284"/>
      <c r="F41" s="284"/>
      <c r="G41" s="284"/>
      <c r="H41" s="284"/>
      <c r="I41" s="284"/>
      <c r="J41" s="284"/>
      <c r="K41" s="284"/>
      <c r="L41" s="285"/>
      <c r="N41" s="296" t="s">
        <v>91</v>
      </c>
      <c r="O41" s="297"/>
      <c r="P41" s="297"/>
      <c r="Q41" s="297"/>
      <c r="R41" s="297"/>
      <c r="S41" s="298"/>
      <c r="U41" s="167" t="str" cm="1">
        <f t="array" aca="1" ref="U41" ca="1">IFERROR(INDEX(INDIRECT($L$7 &amp; "_Cidades"),ROW(A27)),"")</f>
        <v/>
      </c>
      <c r="V41" s="168"/>
      <c r="W41" s="169"/>
      <c r="X41" s="167" t="str" cm="1">
        <f t="array" aca="1" ref="X41" ca="1">IFERROR(INDEX(INDIRECT($L$7 &amp; "_Regioes"),ROW(A27)),"")</f>
        <v/>
      </c>
      <c r="Y41" s="169"/>
    </row>
    <row r="42" spans="1:25" ht="15.75" customHeight="1" thickBot="1" x14ac:dyDescent="0.3">
      <c r="A42" s="283"/>
      <c r="B42" s="284"/>
      <c r="C42" s="284"/>
      <c r="D42" s="284"/>
      <c r="E42" s="284"/>
      <c r="F42" s="284"/>
      <c r="G42" s="284"/>
      <c r="H42" s="284"/>
      <c r="I42" s="284"/>
      <c r="J42" s="284"/>
      <c r="K42" s="284"/>
      <c r="L42" s="285"/>
      <c r="N42" s="299"/>
      <c r="O42" s="300"/>
      <c r="P42" s="300"/>
      <c r="Q42" s="300"/>
      <c r="R42" s="300"/>
      <c r="S42" s="301"/>
      <c r="U42" s="167" t="str" cm="1">
        <f t="array" aca="1" ref="U42" ca="1">IFERROR(INDEX(INDIRECT($L$7 &amp; "_Cidades"),ROW(A28)),"")</f>
        <v/>
      </c>
      <c r="V42" s="168"/>
      <c r="W42" s="169"/>
      <c r="X42" s="167" t="str" cm="1">
        <f t="array" aca="1" ref="X42" ca="1">IFERROR(INDEX(INDIRECT($L$7 &amp; "_Regioes"),ROW(A28)),"")</f>
        <v/>
      </c>
      <c r="Y42" s="169"/>
    </row>
    <row r="43" spans="1:25" ht="15.75" customHeight="1" thickBot="1" x14ac:dyDescent="0.3">
      <c r="A43" s="283"/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285"/>
      <c r="N43" s="302"/>
      <c r="O43" s="303"/>
      <c r="P43" s="303"/>
      <c r="Q43" s="303"/>
      <c r="R43" s="303"/>
      <c r="S43" s="304"/>
      <c r="U43" s="167" t="str" cm="1">
        <f t="array" aca="1" ref="U43" ca="1">IFERROR(INDEX(INDIRECT($L$7 &amp; "_Cidades"),ROW(A29)),"")</f>
        <v/>
      </c>
      <c r="V43" s="168"/>
      <c r="W43" s="169"/>
      <c r="X43" s="167" t="str" cm="1">
        <f t="array" aca="1" ref="X43" ca="1">IFERROR(INDEX(INDIRECT($L$7 &amp; "_Regioes"),ROW(A29)),"")</f>
        <v/>
      </c>
      <c r="Y43" s="169"/>
    </row>
    <row r="44" spans="1:25" ht="15.75" customHeight="1" thickBot="1" x14ac:dyDescent="0.3">
      <c r="A44" s="283"/>
      <c r="B44" s="284"/>
      <c r="C44" s="284"/>
      <c r="D44" s="284"/>
      <c r="E44" s="284"/>
      <c r="F44" s="284"/>
      <c r="G44" s="284"/>
      <c r="H44" s="284"/>
      <c r="I44" s="284"/>
      <c r="J44" s="284"/>
      <c r="K44" s="284"/>
      <c r="L44" s="285"/>
      <c r="N44" s="296" t="s">
        <v>92</v>
      </c>
      <c r="O44" s="297"/>
      <c r="P44" s="297"/>
      <c r="Q44" s="297"/>
      <c r="R44" s="297"/>
      <c r="S44" s="298"/>
      <c r="U44" s="167" t="str" cm="1">
        <f t="array" aca="1" ref="U44" ca="1">IFERROR(INDEX(INDIRECT($L$7 &amp; "_Cidades"),ROW(A30)),"")</f>
        <v/>
      </c>
      <c r="V44" s="168"/>
      <c r="W44" s="169"/>
      <c r="X44" s="167" t="str" cm="1">
        <f t="array" aca="1" ref="X44" ca="1">IFERROR(INDEX(INDIRECT($L$7 &amp; "_Regioes"),ROW(A30)),"")</f>
        <v/>
      </c>
      <c r="Y44" s="169"/>
    </row>
    <row r="45" spans="1:25" ht="15.75" customHeight="1" thickBot="1" x14ac:dyDescent="0.3">
      <c r="A45" s="283"/>
      <c r="B45" s="284"/>
      <c r="C45" s="284"/>
      <c r="D45" s="284"/>
      <c r="E45" s="284"/>
      <c r="F45" s="284"/>
      <c r="G45" s="284"/>
      <c r="H45" s="284"/>
      <c r="I45" s="284"/>
      <c r="J45" s="284"/>
      <c r="K45" s="284"/>
      <c r="L45" s="285"/>
      <c r="N45" s="299"/>
      <c r="O45" s="300"/>
      <c r="P45" s="300"/>
      <c r="Q45" s="300"/>
      <c r="R45" s="300"/>
      <c r="S45" s="301"/>
      <c r="U45" s="167" t="str" cm="1">
        <f t="array" aca="1" ref="U45" ca="1">IFERROR(INDEX(INDIRECT($L$7 &amp; "_Cidades"),ROW(A31)),"")</f>
        <v/>
      </c>
      <c r="V45" s="168"/>
      <c r="W45" s="169"/>
      <c r="X45" s="167" t="str" cm="1">
        <f t="array" aca="1" ref="X45" ca="1">IFERROR(INDEX(INDIRECT($L$7 &amp; "_Regioes"),ROW(A31)),"")</f>
        <v/>
      </c>
      <c r="Y45" s="169"/>
    </row>
    <row r="46" spans="1:25" ht="15.75" customHeight="1" thickBot="1" x14ac:dyDescent="0.3">
      <c r="A46" s="286"/>
      <c r="B46" s="287"/>
      <c r="C46" s="287"/>
      <c r="D46" s="287"/>
      <c r="E46" s="287"/>
      <c r="F46" s="287"/>
      <c r="G46" s="287"/>
      <c r="H46" s="287"/>
      <c r="I46" s="287"/>
      <c r="J46" s="287"/>
      <c r="K46" s="287"/>
      <c r="L46" s="288"/>
      <c r="N46" s="299"/>
      <c r="O46" s="300"/>
      <c r="P46" s="300"/>
      <c r="Q46" s="300"/>
      <c r="R46" s="300"/>
      <c r="S46" s="301"/>
      <c r="U46" s="167" t="str" cm="1">
        <f t="array" aca="1" ref="U46" ca="1">IFERROR(INDEX(INDIRECT($L$7 &amp; "_Cidades"),ROW(A32)),"")</f>
        <v/>
      </c>
      <c r="V46" s="168"/>
      <c r="W46" s="169"/>
      <c r="X46" s="167" t="str" cm="1">
        <f t="array" aca="1" ref="X46" ca="1">IFERROR(INDEX(INDIRECT($L$7 &amp; "_Regioes"),ROW(A32)),"")</f>
        <v/>
      </c>
      <c r="Y46" s="169"/>
    </row>
    <row r="47" spans="1:25" ht="45.75" customHeight="1" thickBot="1" x14ac:dyDescent="0.3">
      <c r="A47" s="292" t="s">
        <v>93</v>
      </c>
      <c r="B47" s="290"/>
      <c r="C47" s="293"/>
      <c r="D47" s="289" t="s">
        <v>94</v>
      </c>
      <c r="E47" s="290"/>
      <c r="F47" s="293"/>
      <c r="G47" s="289" t="s">
        <v>95</v>
      </c>
      <c r="H47" s="290"/>
      <c r="I47" s="293"/>
      <c r="J47" s="289" t="s">
        <v>96</v>
      </c>
      <c r="K47" s="290"/>
      <c r="L47" s="291"/>
      <c r="N47" s="302"/>
      <c r="O47" s="303"/>
      <c r="P47" s="303"/>
      <c r="Q47" s="303"/>
      <c r="R47" s="303"/>
      <c r="S47" s="304"/>
      <c r="U47" s="167" t="str" cm="1">
        <f t="array" aca="1" ref="U47" ca="1">IFERROR(INDEX(INDIRECT($L$7 &amp; "_Cidades"),ROW(A33)),"")</f>
        <v/>
      </c>
      <c r="V47" s="168"/>
      <c r="W47" s="169"/>
      <c r="X47" s="167" t="str" cm="1">
        <f t="array" aca="1" ref="X47" ca="1">IFERROR(INDEX(INDIRECT($L$7 &amp; "_Regioes"),ROW(A33)),"")</f>
        <v/>
      </c>
      <c r="Y47" s="169"/>
    </row>
    <row r="48" spans="1:25" ht="46.5" customHeight="1" thickBot="1" x14ac:dyDescent="0.3">
      <c r="A48" s="196" t="s">
        <v>97</v>
      </c>
      <c r="B48" s="179"/>
      <c r="C48" s="5" t="s">
        <v>98</v>
      </c>
      <c r="D48" s="36" t="s">
        <v>99</v>
      </c>
      <c r="E48" s="20" t="s">
        <v>100</v>
      </c>
      <c r="F48" s="20" t="s">
        <v>101</v>
      </c>
      <c r="G48" s="177" t="s">
        <v>102</v>
      </c>
      <c r="H48" s="178"/>
      <c r="I48" s="179"/>
      <c r="J48" s="6" t="s">
        <v>103</v>
      </c>
      <c r="K48" s="5" t="s">
        <v>104</v>
      </c>
      <c r="L48" s="23" t="s">
        <v>101</v>
      </c>
      <c r="U48" s="167" t="str" cm="1">
        <f t="array" aca="1" ref="U48" ca="1">IFERROR(INDEX(INDIRECT($L$7 &amp; "_Cidades"),ROW(A34)),"")</f>
        <v/>
      </c>
      <c r="V48" s="168"/>
      <c r="W48" s="169"/>
      <c r="X48" s="167" t="str" cm="1">
        <f t="array" aca="1" ref="X48" ca="1">IFERROR(INDEX(INDIRECT($L$7 &amp; "_Regioes"),ROW(A34)),"")</f>
        <v/>
      </c>
      <c r="Y48" s="169"/>
    </row>
    <row r="49" spans="1:25" ht="24" customHeight="1" thickBot="1" x14ac:dyDescent="0.3">
      <c r="A49" s="196" t="s">
        <v>105</v>
      </c>
      <c r="B49" s="179"/>
      <c r="C49" s="12" t="s">
        <v>106</v>
      </c>
      <c r="D49" s="12" t="s">
        <v>107</v>
      </c>
      <c r="E49" s="12" t="s">
        <v>108</v>
      </c>
      <c r="F49" s="12" t="s">
        <v>109</v>
      </c>
      <c r="G49" s="177" t="s">
        <v>110</v>
      </c>
      <c r="H49" s="178"/>
      <c r="I49" s="178"/>
      <c r="J49" s="13" t="s">
        <v>111</v>
      </c>
      <c r="K49" s="8" t="s">
        <v>112</v>
      </c>
      <c r="L49" s="23" t="s">
        <v>113</v>
      </c>
      <c r="N49" s="311" t="s">
        <v>114</v>
      </c>
      <c r="O49" s="312"/>
      <c r="P49" s="312"/>
      <c r="Q49" s="312"/>
      <c r="R49" s="312"/>
      <c r="S49" s="313"/>
      <c r="U49" s="167" t="str" cm="1">
        <f t="array" aca="1" ref="U49" ca="1">IFERROR(INDEX(INDIRECT($L$7 &amp; "_Cidades"),ROW(A35)),"")</f>
        <v/>
      </c>
      <c r="V49" s="168"/>
      <c r="W49" s="169"/>
      <c r="X49" s="167" t="str" cm="1">
        <f t="array" aca="1" ref="X49" ca="1">IFERROR(INDEX(INDIRECT($L$7 &amp; "_Regioes"),ROW(A35)),"")</f>
        <v/>
      </c>
      <c r="Y49" s="169"/>
    </row>
    <row r="50" spans="1:25" ht="15.75" customHeight="1" thickBot="1" x14ac:dyDescent="0.3">
      <c r="A50" s="196" t="s">
        <v>115</v>
      </c>
      <c r="B50" s="179"/>
      <c r="C50" s="12" t="s">
        <v>116</v>
      </c>
      <c r="D50" s="12" t="s">
        <v>117</v>
      </c>
      <c r="E50" s="12" t="s">
        <v>117</v>
      </c>
      <c r="F50" s="12" t="s">
        <v>118</v>
      </c>
      <c r="G50" s="177" t="s">
        <v>119</v>
      </c>
      <c r="H50" s="178"/>
      <c r="I50" s="178"/>
      <c r="J50" s="13" t="s">
        <v>120</v>
      </c>
      <c r="K50" s="8" t="s">
        <v>120</v>
      </c>
      <c r="L50" s="23" t="s">
        <v>120</v>
      </c>
      <c r="N50" s="185" t="s">
        <v>121</v>
      </c>
      <c r="O50" s="186"/>
      <c r="P50" s="308" t="s">
        <v>122</v>
      </c>
      <c r="Q50" s="310"/>
      <c r="R50" s="310"/>
      <c r="S50" s="309"/>
      <c r="U50" s="167" t="str" cm="1">
        <f t="array" aca="1" ref="U50" ca="1">IFERROR(INDEX(INDIRECT($L$7 &amp; "_Cidades"),ROW(A36)),"")</f>
        <v/>
      </c>
      <c r="V50" s="168"/>
      <c r="W50" s="169"/>
      <c r="X50" s="167" t="str" cm="1">
        <f t="array" aca="1" ref="X50" ca="1">IFERROR(INDEX(INDIRECT($L$7 &amp; "_Regioes"),ROW(A36)),"")</f>
        <v/>
      </c>
      <c r="Y50" s="169"/>
    </row>
    <row r="51" spans="1:25" ht="15.75" customHeight="1" thickBot="1" x14ac:dyDescent="0.3">
      <c r="A51" s="57"/>
      <c r="B51" s="58"/>
      <c r="C51" s="58"/>
      <c r="D51" s="59"/>
      <c r="E51" s="59"/>
      <c r="F51" s="62" t="str">
        <f>IF(C51="","",(((D51/2)+E51)*C51))</f>
        <v/>
      </c>
      <c r="G51" s="183"/>
      <c r="H51" s="184"/>
      <c r="I51" s="193"/>
      <c r="J51" s="70" t="str" cm="1">
        <f t="array" ref="J51">IFERROR(
IF(
AND(
OR($I$6="440/220 V",$I$6="440/380 V"),
OR(
G51="3 # 2(2)",
G51="3 # 1/0(1/0)",
G51="3 # 4/0(1/0)",
G51="3x1x35+35",
G51="3x1x70+70",
G51="3x1x120+70",
G51="3x1x185+120"
)
),
"SELECIONAR CABO BIFÁSICO",
IF(
AND(
OR($I$6="127/220 V",$I$6="220/380 V"),
OR(
G51="2 # 2(2)",
G51="2 # 1/0(1/0)",
G51="2 # 4/0(1/0)",
G51="2x1x35+35",
G51="2x1x70+70",
G51="2x1x120+70"
)
),
"SELECIONAR CABO TRIFÁSICO",
IF(
OR($I$6="440/220 V",$I$6="440/380 V"),
INDEX(
$P$69:$S$74,
MATCH(G51,$N$69:$N$74,0),
IF(AND($I$6="440/220 V",$L$6=1),1,
IF(AND($I$6="440/220 V",$L$6=0.8),2,
IF(AND($I$6="440/380 V",$L$6=1),3,
IF(AND($I$6="440/380 V",$L$6=0.8),4,"")
)))
),
INDEX(
$P$54:$S$60,
MATCH(G51,$N$54:$N$60,0),
IF(AND($I$6="127/220 V",$L$6=1),1,
IF(AND($I$6="127/220 V",$L$6=0.8),2,
IF(AND($I$6="220/380 V",$L$6=1),3,
IF(AND($I$6="220/380 V",$L$6=0.8),4,"")
)))
)
)
)
),
""
)</f>
        <v/>
      </c>
      <c r="K51" s="25" t="str">
        <f>IFERROR(IF(G51="","",F51*J51),"")</f>
        <v/>
      </c>
      <c r="L51" s="26" t="str">
        <f t="shared" ref="L51:L68" si="0">IFERROR(IF(K51="","",IF(A51="TR",K51,VLOOKUP(A51,$B$51:$L$68,11,1)+K51)),"")</f>
        <v/>
      </c>
      <c r="N51" s="187"/>
      <c r="O51" s="188"/>
      <c r="P51" s="308" t="s">
        <v>123</v>
      </c>
      <c r="Q51" s="309"/>
      <c r="R51" s="308" t="s">
        <v>124</v>
      </c>
      <c r="S51" s="309"/>
      <c r="U51" s="167" t="str" cm="1">
        <f t="array" aca="1" ref="U51" ca="1">IFERROR(INDEX(INDIRECT($L$7 &amp; "_Cidades"),ROW(A37)),"")</f>
        <v/>
      </c>
      <c r="V51" s="168"/>
      <c r="W51" s="169"/>
      <c r="X51" s="167" t="str" cm="1">
        <f t="array" aca="1" ref="X51" ca="1">IFERROR(INDEX(INDIRECT($L$7 &amp; "_Regioes"),ROW(A37)),"")</f>
        <v/>
      </c>
      <c r="Y51" s="169"/>
    </row>
    <row r="52" spans="1:25" ht="15.75" customHeight="1" thickBot="1" x14ac:dyDescent="0.3">
      <c r="A52" s="57"/>
      <c r="B52" s="58"/>
      <c r="C52" s="58"/>
      <c r="D52" s="59"/>
      <c r="E52" s="59"/>
      <c r="F52" s="62" t="str">
        <f t="shared" ref="F52:F68" si="1">IF(C52="","",(((D52/2)+E52)*C52))</f>
        <v/>
      </c>
      <c r="G52" s="183"/>
      <c r="H52" s="184"/>
      <c r="I52" s="193"/>
      <c r="J52" s="70" t="str" cm="1">
        <f t="array" ref="J52">IFERROR(
IF(
AND(
OR($I$6="440/220 V",$I$6="440/380 V"),
OR(
G52="3 # 2(2)",
G52="3 # 1/0(1/0)",
G52="3 # 4/0(1/0)",
G52="3x1x35+35",
G52="3x1x70+70",
G52="3x1x120+70",
G52="3x1x185+120"
)
),
"SELECIONAR CABO BIFÁSICO",
IF(
AND(
OR($I$6="127/220 V",$I$6="220/380 V"),
OR(
G52="2 # 2(2)",
G52="2 # 1/0(1/0)",
G52="2 # 4/0(1/0)",
G52="2x1x35+35",
G52="2x1x70+70",
G52="2x1x120+70"
)
),
"SELECIONAR CABO TRIFÁSICO",
IF(
OR($I$6="440/220 V",$I$6="440/380 V"),
INDEX(
$P$69:$S$74,
MATCH(G52,$N$69:$N$74,0),
IF(AND($I$6="440/220 V",$L$6=1),1,
IF(AND($I$6="440/220 V",$L$6=0.8),2,
IF(AND($I$6="440/380 V",$L$6=1),3,
IF(AND($I$6="440/380 V",$L$6=0.8),4,"")
)))
),
INDEX(
$P$54:$S$60,
MATCH(G52,$N$54:$N$60,0),
IF(AND($I$6="127/220 V",$L$6=1),1,
IF(AND($I$6="127/220 V",$L$6=0.8),2,
IF(AND($I$6="220/380 V",$L$6=1),3,
IF(AND($I$6="220/380 V",$L$6=0.8),4,"")
)))
)
)
)
),
""
)</f>
        <v/>
      </c>
      <c r="K52" s="25" t="str">
        <f>IFERROR(IF(G52="","",F52*J52),"")</f>
        <v/>
      </c>
      <c r="L52" s="26" t="str">
        <f t="shared" si="0"/>
        <v/>
      </c>
      <c r="N52" s="189"/>
      <c r="O52" s="190"/>
      <c r="P52" s="33" t="s">
        <v>125</v>
      </c>
      <c r="Q52" s="33" t="s">
        <v>126</v>
      </c>
      <c r="R52" s="33" t="s">
        <v>125</v>
      </c>
      <c r="S52" s="33" t="s">
        <v>126</v>
      </c>
      <c r="U52" s="167" t="str" cm="1">
        <f t="array" aca="1" ref="U52" ca="1">IFERROR(INDEX(INDIRECT($L$7 &amp; "_Cidades"),ROW(A38)),"")</f>
        <v/>
      </c>
      <c r="V52" s="168"/>
      <c r="W52" s="169"/>
      <c r="X52" s="167" t="str" cm="1">
        <f t="array" aca="1" ref="X52" ca="1">IFERROR(INDEX(INDIRECT($L$7 &amp; "_Regioes"),ROW(A38)),"")</f>
        <v/>
      </c>
      <c r="Y52" s="169"/>
    </row>
    <row r="53" spans="1:25" ht="15.75" customHeight="1" thickBot="1" x14ac:dyDescent="0.3">
      <c r="A53" s="57"/>
      <c r="B53" s="58"/>
      <c r="C53" s="58"/>
      <c r="D53" s="59"/>
      <c r="E53" s="59"/>
      <c r="F53" s="62" t="str">
        <f t="shared" si="1"/>
        <v/>
      </c>
      <c r="G53" s="183"/>
      <c r="H53" s="184"/>
      <c r="I53" s="193"/>
      <c r="J53" s="70" t="str" cm="1">
        <f t="array" ref="J53">IFERROR(
IF(
AND(
OR($I$6="440/220 V",$I$6="440/380 V"),
OR(
G53="3 # 2(2)",
G53="3 # 1/0(1/0)",
G53="3 # 4/0(1/0)",
G53="3x1x35+35",
G53="3x1x70+70",
G53="3x1x120+70",
G53="3x1x185+120"
)
),
"SELECIONAR CABO BIFÁSICO",
IF(
AND(
OR($I$6="127/220 V",$I$6="220/380 V"),
OR(
G53="2 # 2(2)",
G53="2 # 1/0(1/0)",
G53="2 # 4/0(1/0)",
G53="2x1x35+35",
G53="2x1x70+70",
G53="2x1x120+70"
)
),
"SELECIONAR CABO TRIFÁSICO",
IF(
OR($I$6="440/220 V",$I$6="440/380 V"),
INDEX(
$P$69:$S$74,
MATCH(G53,$N$69:$N$74,0),
IF(AND($I$6="440/220 V",$L$6=1),1,
IF(AND($I$6="440/220 V",$L$6=0.8),2,
IF(AND($I$6="440/380 V",$L$6=1),3,
IF(AND($I$6="440/380 V",$L$6=0.8),4,"")
)))
),
INDEX(
$P$54:$S$60,
MATCH(G53,$N$54:$N$60,0),
IF(AND($I$6="127/220 V",$L$6=1),1,
IF(AND($I$6="127/220 V",$L$6=0.8),2,
IF(AND($I$6="220/380 V",$L$6=1),3,
IF(AND($I$6="220/380 V",$L$6=0.8),4,"")
)))
)
)
)
),
""
)</f>
        <v/>
      </c>
      <c r="K53" s="25" t="str">
        <f>IFERROR(IF(G53="","",F53*J53),"")</f>
        <v/>
      </c>
      <c r="L53" s="26" t="str">
        <f t="shared" si="0"/>
        <v/>
      </c>
      <c r="N53" s="177" t="s">
        <v>127</v>
      </c>
      <c r="O53" s="178"/>
      <c r="P53" s="178"/>
      <c r="Q53" s="178"/>
      <c r="R53" s="178"/>
      <c r="S53" s="179"/>
      <c r="U53" s="167" t="str" cm="1">
        <f t="array" aca="1" ref="U53" ca="1">IFERROR(INDEX(INDIRECT($L$7 &amp; "_Cidades"),ROW(A39)),"")</f>
        <v/>
      </c>
      <c r="V53" s="168"/>
      <c r="W53" s="169"/>
      <c r="X53" s="167" t="str" cm="1">
        <f t="array" aca="1" ref="X53" ca="1">IFERROR(INDEX(INDIRECT($L$7 &amp; "_Regioes"),ROW(A39)),"")</f>
        <v/>
      </c>
      <c r="Y53" s="169"/>
    </row>
    <row r="54" spans="1:25" ht="15.75" customHeight="1" thickBot="1" x14ac:dyDescent="0.3">
      <c r="A54" s="57"/>
      <c r="B54" s="58"/>
      <c r="C54" s="58"/>
      <c r="D54" s="59"/>
      <c r="E54" s="59"/>
      <c r="F54" s="62" t="str">
        <f t="shared" si="1"/>
        <v/>
      </c>
      <c r="G54" s="183"/>
      <c r="H54" s="184"/>
      <c r="I54" s="193"/>
      <c r="J54" s="70" t="str" cm="1">
        <f t="array" ref="J54">IFERROR(
IF(
AND(
OR($I$6="440/220 V",$I$6="440/380 V"),
OR(
G54="3 # 2(2)",
G54="3 # 1/0(1/0)",
G54="3 # 4/0(1/0)",
G54="3x1x35+35",
G54="3x1x70+70",
G54="3x1x120+70",
G54="3x1x185+120"
)
),
"SELECIONAR CABO BIFÁSICO",
IF(
AND(
OR($I$6="127/220 V",$I$6="220/380 V"),
OR(
G54="2 # 2(2)",
G54="2 # 1/0(1/0)",
G54="2 # 4/0(1/0)",
G54="2x1x35+35",
G54="2x1x70+70",
G54="2x1x120+70"
)
),
"SELECIONAR CABO TRIFÁSICO",
IF(
OR($I$6="440/220 V",$I$6="440/380 V"),
INDEX(
$P$69:$S$74,
MATCH(G54,$N$69:$N$74,0),
IF(AND($I$6="440/220 V",$L$6=1),1,
IF(AND($I$6="440/220 V",$L$6=0.8),2,
IF(AND($I$6="440/380 V",$L$6=1),3,
IF(AND($I$6="440/380 V",$L$6=0.8),4,"")
)))
),
INDEX(
$P$54:$S$60,
MATCH(G54,$N$54:$N$60,0),
IF(AND($I$6="127/220 V",$L$6=1),1,
IF(AND($I$6="127/220 V",$L$6=0.8),2,
IF(AND($I$6="220/380 V",$L$6=1),3,
IF(AND($I$6="220/380 V",$L$6=0.8),4,"")
)))
)
)
)
),
""
)</f>
        <v/>
      </c>
      <c r="K54" s="25" t="str">
        <f t="shared" ref="K54:K68" si="2">IFERROR(IF(G54="","",F54*J54),"")</f>
        <v/>
      </c>
      <c r="L54" s="26" t="str">
        <f t="shared" si="0"/>
        <v/>
      </c>
      <c r="N54" s="191" t="s">
        <v>128</v>
      </c>
      <c r="O54" s="192"/>
      <c r="P54" s="21">
        <v>0.20899999999999999</v>
      </c>
      <c r="Q54" s="21">
        <v>0.21099999999999999</v>
      </c>
      <c r="R54" s="21">
        <v>7.0000000000000007E-2</v>
      </c>
      <c r="S54" s="21">
        <v>7.0000000000000007E-2</v>
      </c>
      <c r="U54" s="167" t="str" cm="1">
        <f t="array" aca="1" ref="U54" ca="1">IFERROR(INDEX(INDIRECT($L$7 &amp; "_Cidades"),ROW(A40)),"")</f>
        <v/>
      </c>
      <c r="V54" s="168"/>
      <c r="W54" s="169"/>
      <c r="X54" s="167" t="str" cm="1">
        <f t="array" aca="1" ref="X54" ca="1">IFERROR(INDEX(INDIRECT($L$7 &amp; "_Regioes"),ROW(A40)),"")</f>
        <v/>
      </c>
      <c r="Y54" s="169"/>
    </row>
    <row r="55" spans="1:25" ht="15.75" customHeight="1" thickBot="1" x14ac:dyDescent="0.3">
      <c r="A55" s="57"/>
      <c r="B55" s="58"/>
      <c r="C55" s="58"/>
      <c r="D55" s="59"/>
      <c r="E55" s="59"/>
      <c r="F55" s="62" t="str">
        <f t="shared" si="1"/>
        <v/>
      </c>
      <c r="G55" s="183"/>
      <c r="H55" s="184"/>
      <c r="I55" s="193"/>
      <c r="J55" s="70" t="str" cm="1">
        <f t="array" ref="J55">IFERROR(
IF(
AND(
OR($I$6="440/220 V",$I$6="440/380 V"),
OR(
G55="3 # 2(2)",
G55="3 # 1/0(1/0)",
G55="3 # 4/0(1/0)",
G55="3x1x35+35",
G55="3x1x70+70",
G55="3x1x120+70",
G55="3x1x185+120"
)
),
"SELECIONAR CABO BIFÁSICO",
IF(
AND(
OR($I$6="127/220 V",$I$6="220/380 V"),
OR(
G55="2 # 2(2)",
G55="2 # 1/0(1/0)",
G55="2 # 4/0(1/0)",
G55="2x1x35+35",
G55="2x1x70+70",
G55="2x1x120+70"
)
),
"SELECIONAR CABO TRIFÁSICO",
IF(
OR($I$6="440/220 V",$I$6="440/380 V"),
INDEX(
$P$69:$S$74,
MATCH(G55,$N$69:$N$74,0),
IF(AND($I$6="440/220 V",$L$6=1),1,
IF(AND($I$6="440/220 V",$L$6=0.8),2,
IF(AND($I$6="440/380 V",$L$6=1),3,
IF(AND($I$6="440/380 V",$L$6=0.8),4,"")
)))
),
INDEX(
$P$54:$S$60,
MATCH(G55,$N$54:$N$60,0),
IF(AND($I$6="127/220 V",$L$6=1),1,
IF(AND($I$6="127/220 V",$L$6=0.8),2,
IF(AND($I$6="220/380 V",$L$6=1),3,
IF(AND($I$6="220/380 V",$L$6=0.8),4,"")
)))
)
)
)
),
""
)</f>
        <v/>
      </c>
      <c r="K55" s="25" t="str">
        <f t="shared" si="2"/>
        <v/>
      </c>
      <c r="L55" s="26" t="str">
        <f t="shared" si="0"/>
        <v/>
      </c>
      <c r="N55" s="191" t="s">
        <v>129</v>
      </c>
      <c r="O55" s="192"/>
      <c r="P55" s="21">
        <v>0.123</v>
      </c>
      <c r="Q55" s="21">
        <v>0.14599999999999999</v>
      </c>
      <c r="R55" s="21">
        <v>4.3999999999999997E-2</v>
      </c>
      <c r="S55" s="21">
        <v>4.9000000000000002E-2</v>
      </c>
      <c r="U55" s="167" t="str" cm="1">
        <f t="array" aca="1" ref="U55" ca="1">IFERROR(INDEX(INDIRECT($L$7 &amp; "_Cidades"),ROW(A41)),"")</f>
        <v/>
      </c>
      <c r="V55" s="168"/>
      <c r="W55" s="169"/>
      <c r="X55" s="167" t="str" cm="1">
        <f t="array" aca="1" ref="X55" ca="1">IFERROR(INDEX(INDIRECT($L$7 &amp; "_Regioes"),ROW(A41)),"")</f>
        <v/>
      </c>
      <c r="Y55" s="169"/>
    </row>
    <row r="56" spans="1:25" ht="15.75" customHeight="1" thickBot="1" x14ac:dyDescent="0.3">
      <c r="A56" s="57"/>
      <c r="B56" s="58"/>
      <c r="C56" s="58"/>
      <c r="D56" s="59"/>
      <c r="E56" s="59"/>
      <c r="F56" s="62" t="str">
        <f t="shared" si="1"/>
        <v/>
      </c>
      <c r="G56" s="183"/>
      <c r="H56" s="184"/>
      <c r="I56" s="193"/>
      <c r="J56" s="70" t="str" cm="1">
        <f t="array" ref="J56">IFERROR(
IF(
AND(
OR($I$6="440/220 V",$I$6="440/380 V"),
OR(
G56="3 # 2(2)",
G56="3 # 1/0(1/0)",
G56="3 # 4/0(1/0)",
G56="3x1x35+35",
G56="3x1x70+70",
G56="3x1x120+70",
G56="3x1x185+120"
)
),
"SELECIONAR CABO BIFÁSICO",
IF(
AND(
OR($I$6="127/220 V",$I$6="220/380 V"),
OR(
G56="2 # 2(2)",
G56="2 # 1/0(1/0)",
G56="2 # 4/0(1/0)",
G56="2x1x35+35",
G56="2x1x70+70",
G56="2x1x120+70"
)
),
"SELECIONAR CABO TRIFÁSICO",
IF(
OR($I$6="440/220 V",$I$6="440/380 V"),
INDEX(
$P$69:$S$74,
MATCH(G56,$N$69:$N$74,0),
IF(AND($I$6="440/220 V",$L$6=1),1,
IF(AND($I$6="440/220 V",$L$6=0.8),2,
IF(AND($I$6="440/380 V",$L$6=1),3,
IF(AND($I$6="440/380 V",$L$6=0.8),4,"")
)))
),
INDEX(
$P$54:$S$60,
MATCH(G56,$N$54:$N$60,0),
IF(AND($I$6="127/220 V",$L$6=1),1,
IF(AND($I$6="127/220 V",$L$6=0.8),2,
IF(AND($I$6="220/380 V",$L$6=1),3,
IF(AND($I$6="220/380 V",$L$6=0.8),4,"")
)))
)
)
)
),
""
)</f>
        <v/>
      </c>
      <c r="K56" s="25" t="str">
        <f t="shared" si="2"/>
        <v/>
      </c>
      <c r="L56" s="26" t="str">
        <f t="shared" si="0"/>
        <v/>
      </c>
      <c r="N56" s="191" t="s">
        <v>130</v>
      </c>
      <c r="O56" s="192"/>
      <c r="P56" s="21">
        <v>6.6000000000000003E-2</v>
      </c>
      <c r="Q56" s="32">
        <v>0.09</v>
      </c>
      <c r="R56" s="21">
        <v>2.1999999999999999E-2</v>
      </c>
      <c r="S56" s="21">
        <v>0.03</v>
      </c>
      <c r="U56" s="167" t="str" cm="1">
        <f t="array" aca="1" ref="U56" ca="1">IFERROR(INDEX(INDIRECT($L$7 &amp; "_Cidades"),ROW(A42)),"")</f>
        <v/>
      </c>
      <c r="V56" s="168"/>
      <c r="W56" s="169"/>
      <c r="X56" s="167" t="str" cm="1">
        <f t="array" aca="1" ref="X56" ca="1">IFERROR(INDEX(INDIRECT($L$7 &amp; "_Regioes"),ROW(A42)),"")</f>
        <v/>
      </c>
      <c r="Y56" s="169"/>
    </row>
    <row r="57" spans="1:25" ht="15.75" customHeight="1" thickBot="1" x14ac:dyDescent="0.3">
      <c r="A57" s="57"/>
      <c r="B57" s="58"/>
      <c r="C57" s="58"/>
      <c r="D57" s="60"/>
      <c r="E57" s="60"/>
      <c r="F57" s="62" t="str">
        <f t="shared" si="1"/>
        <v/>
      </c>
      <c r="G57" s="183"/>
      <c r="H57" s="184"/>
      <c r="I57" s="193"/>
      <c r="J57" s="70" t="str" cm="1">
        <f t="array" ref="J57">IFERROR(
IF(
AND(
OR($I$6="440/220 V",$I$6="440/380 V"),
OR(
G57="3 # 2(2)",
G57="3 # 1/0(1/0)",
G57="3 # 4/0(1/0)",
G57="3x1x35+35",
G57="3x1x70+70",
G57="3x1x120+70",
G57="3x1x185+120"
)
),
"SELECIONAR CABO BIFÁSICO",
IF(
AND(
OR($I$6="127/220 V",$I$6="220/380 V"),
OR(
G57="2 # 2(2)",
G57="2 # 1/0(1/0)",
G57="2 # 4/0(1/0)",
G57="2x1x35+35",
G57="2x1x70+70",
G57="2x1x120+70"
)
),
"SELECIONAR CABO TRIFÁSICO",
IF(
OR($I$6="440/220 V",$I$6="440/380 V"),
INDEX(
$P$69:$S$74,
MATCH(G57,$N$69:$N$74,0),
IF(AND($I$6="440/220 V",$L$6=1),1,
IF(AND($I$6="440/220 V",$L$6=0.8),2,
IF(AND($I$6="440/380 V",$L$6=1),3,
IF(AND($I$6="440/380 V",$L$6=0.8),4,"")
)))
),
INDEX(
$P$54:$S$60,
MATCH(G57,$N$54:$N$60,0),
IF(AND($I$6="127/220 V",$L$6=1),1,
IF(AND($I$6="127/220 V",$L$6=0.8),2,
IF(AND($I$6="220/380 V",$L$6=1),3,
IF(AND($I$6="220/380 V",$L$6=0.8),4,"")
)))
)
)
)
),
""
)</f>
        <v/>
      </c>
      <c r="K57" s="25" t="str">
        <f t="shared" si="2"/>
        <v/>
      </c>
      <c r="L57" s="26" t="str">
        <f t="shared" si="0"/>
        <v/>
      </c>
      <c r="N57" s="191" t="s">
        <v>1072</v>
      </c>
      <c r="O57" s="192"/>
      <c r="P57" s="21">
        <v>0.23100000000000001</v>
      </c>
      <c r="Q57" s="21">
        <v>0.19800000000000001</v>
      </c>
      <c r="R57" s="21">
        <v>7.6999999999999999E-2</v>
      </c>
      <c r="S57" s="21">
        <v>6.6000000000000003E-2</v>
      </c>
      <c r="U57" s="167" t="str" cm="1">
        <f t="array" aca="1" ref="U57" ca="1">IFERROR(INDEX(INDIRECT($L$7 &amp; "_Cidades"),ROW(A43)),"")</f>
        <v/>
      </c>
      <c r="V57" s="168"/>
      <c r="W57" s="169"/>
      <c r="X57" s="167" t="str" cm="1">
        <f t="array" aca="1" ref="X57" ca="1">IFERROR(INDEX(INDIRECT($L$7 &amp; "_Regioes"),ROW(A43)),"")</f>
        <v/>
      </c>
      <c r="Y57" s="169"/>
    </row>
    <row r="58" spans="1:25" ht="15.75" customHeight="1" thickBot="1" x14ac:dyDescent="0.3">
      <c r="A58" s="57"/>
      <c r="B58" s="58"/>
      <c r="C58" s="58"/>
      <c r="D58" s="60"/>
      <c r="E58" s="60"/>
      <c r="F58" s="62" t="str">
        <f t="shared" si="1"/>
        <v/>
      </c>
      <c r="G58" s="183"/>
      <c r="H58" s="184"/>
      <c r="I58" s="193"/>
      <c r="J58" s="70" t="str" cm="1">
        <f t="array" ref="J58">IFERROR(
IF(
AND(
OR($I$6="440/220 V",$I$6="440/380 V"),
OR(
G58="3 # 2(2)",
G58="3 # 1/0(1/0)",
G58="3 # 4/0(1/0)",
G58="3x1x35+35",
G58="3x1x70+70",
G58="3x1x120+70",
G58="3x1x185+120"
)
),
"SELECIONAR CABO BIFÁSICO",
IF(
AND(
OR($I$6="127/220 V",$I$6="220/380 V"),
OR(
G58="2 # 2(2)",
G58="2 # 1/0(1/0)",
G58="2 # 4/0(1/0)",
G58="2x1x35+35",
G58="2x1x70+70",
G58="2x1x120+70"
)
),
"SELECIONAR CABO TRIFÁSICO",
IF(
OR($I$6="440/220 V",$I$6="440/380 V"),
INDEX(
$P$69:$S$74,
MATCH(G58,$N$69:$N$74,0),
IF(AND($I$6="440/220 V",$L$6=1),1,
IF(AND($I$6="440/220 V",$L$6=0.8),2,
IF(AND($I$6="440/380 V",$L$6=1),3,
IF(AND($I$6="440/380 V",$L$6=0.8),4,"")
)))
),
INDEX(
$P$54:$S$60,
MATCH(G58,$N$54:$N$60,0),
IF(AND($I$6="127/220 V",$L$6=1),1,
IF(AND($I$6="127/220 V",$L$6=0.8),2,
IF(AND($I$6="220/380 V",$L$6=1),3,
IF(AND($I$6="220/380 V",$L$6=0.8),4,"")
)))
)
)
)
),
""
)</f>
        <v/>
      </c>
      <c r="K58" s="25" t="str">
        <f t="shared" si="2"/>
        <v/>
      </c>
      <c r="L58" s="26" t="str">
        <f t="shared" si="0"/>
        <v/>
      </c>
      <c r="N58" s="191" t="s">
        <v>131</v>
      </c>
      <c r="O58" s="192"/>
      <c r="P58" s="21">
        <v>0.11799999999999999</v>
      </c>
      <c r="Q58" s="21">
        <v>0.106</v>
      </c>
      <c r="R58" s="21">
        <v>0.04</v>
      </c>
      <c r="S58" s="21">
        <v>3.5999999999999997E-2</v>
      </c>
      <c r="U58" s="167" t="str" cm="1">
        <f t="array" aca="1" ref="U58" ca="1">IFERROR(INDEX(INDIRECT($L$7 &amp; "_Cidades"),ROW(A44)),"")</f>
        <v/>
      </c>
      <c r="V58" s="168"/>
      <c r="W58" s="169"/>
      <c r="X58" s="167" t="str" cm="1">
        <f t="array" aca="1" ref="X58" ca="1">IFERROR(INDEX(INDIRECT($L$7 &amp; "_Regioes"),ROW(A44)),"")</f>
        <v/>
      </c>
      <c r="Y58" s="169"/>
    </row>
    <row r="59" spans="1:25" ht="15.75" customHeight="1" thickBot="1" x14ac:dyDescent="0.3">
      <c r="A59" s="57"/>
      <c r="B59" s="58"/>
      <c r="C59" s="58"/>
      <c r="D59" s="60"/>
      <c r="E59" s="60"/>
      <c r="F59" s="62" t="str">
        <f t="shared" si="1"/>
        <v/>
      </c>
      <c r="G59" s="183"/>
      <c r="H59" s="184"/>
      <c r="I59" s="193"/>
      <c r="J59" s="70" t="str" cm="1">
        <f t="array" ref="J59">IFERROR(
IF(
AND(
OR($I$6="440/220 V",$I$6="440/380 V"),
OR(
G59="3 # 2(2)",
G59="3 # 1/0(1/0)",
G59="3 # 4/0(1/0)",
G59="3x1x35+35",
G59="3x1x70+70",
G59="3x1x120+70",
G59="3x1x185+120"
)
),
"SELECIONAR CABO BIFÁSICO",
IF(
AND(
OR($I$6="127/220 V",$I$6="220/380 V"),
OR(
G59="2 # 2(2)",
G59="2 # 1/0(1/0)",
G59="2 # 4/0(1/0)",
G59="2x1x35+35",
G59="2x1x70+70",
G59="2x1x120+70"
)
),
"SELECIONAR CABO TRIFÁSICO",
IF(
OR($I$6="440/220 V",$I$6="440/380 V"),
INDEX(
$P$69:$S$74,
MATCH(G59,$N$69:$N$74,0),
IF(AND($I$6="440/220 V",$L$6=1),1,
IF(AND($I$6="440/220 V",$L$6=0.8),2,
IF(AND($I$6="440/380 V",$L$6=1),3,
IF(AND($I$6="440/380 V",$L$6=0.8),4,"")
)))
),
INDEX(
$P$54:$S$60,
MATCH(G59,$N$54:$N$60,0),
IF(AND($I$6="127/220 V",$L$6=1),1,
IF(AND($I$6="127/220 V",$L$6=0.8),2,
IF(AND($I$6="220/380 V",$L$6=1),3,
IF(AND($I$6="220/380 V",$L$6=0.8),4,"")
)))
)
)
)
),
""
)</f>
        <v/>
      </c>
      <c r="K59" s="25" t="str">
        <f t="shared" si="2"/>
        <v/>
      </c>
      <c r="L59" s="26" t="str">
        <f t="shared" si="0"/>
        <v/>
      </c>
      <c r="N59" s="191" t="s">
        <v>132</v>
      </c>
      <c r="O59" s="192"/>
      <c r="P59" s="21">
        <v>7.0999999999999994E-2</v>
      </c>
      <c r="Q59" s="21">
        <v>6.8000000000000005E-2</v>
      </c>
      <c r="R59" s="21">
        <v>2.4E-2</v>
      </c>
      <c r="S59" s="21">
        <v>2.3E-2</v>
      </c>
      <c r="U59" s="167" t="str" cm="1">
        <f t="array" aca="1" ref="U59" ca="1">IFERROR(INDEX(INDIRECT($L$7 &amp; "_Cidades"),ROW(A45)),"")</f>
        <v/>
      </c>
      <c r="V59" s="168"/>
      <c r="W59" s="169"/>
      <c r="X59" s="167" t="str" cm="1">
        <f t="array" aca="1" ref="X59" ca="1">IFERROR(INDEX(INDIRECT($L$7 &amp; "_Regioes"),ROW(A45)),"")</f>
        <v/>
      </c>
      <c r="Y59" s="169"/>
    </row>
    <row r="60" spans="1:25" ht="15.75" customHeight="1" thickBot="1" x14ac:dyDescent="0.3">
      <c r="A60" s="57"/>
      <c r="B60" s="58"/>
      <c r="C60" s="58"/>
      <c r="D60" s="60"/>
      <c r="E60" s="60"/>
      <c r="F60" s="62" t="str">
        <f t="shared" si="1"/>
        <v/>
      </c>
      <c r="G60" s="183"/>
      <c r="H60" s="184"/>
      <c r="I60" s="193"/>
      <c r="J60" s="70" t="str" cm="1">
        <f t="array" ref="J60">IFERROR(
IF(
AND(
OR($I$6="440/220 V",$I$6="440/380 V"),
OR(
G60="3 # 2(2)",
G60="3 # 1/0(1/0)",
G60="3 # 4/0(1/0)",
G60="3x1x35+35",
G60="3x1x70+70",
G60="3x1x120+70",
G60="3x1x185+120"
)
),
"SELECIONAR CABO BIFÁSICO",
IF(
AND(
OR($I$6="127/220 V",$I$6="220/380 V"),
OR(
G60="2 # 2(2)",
G60="2 # 1/0(1/0)",
G60="2 # 4/0(1/0)",
G60="2x1x35+35",
G60="2x1x70+70",
G60="2x1x120+70"
)
),
"SELECIONAR CABO TRIFÁSICO",
IF(
OR($I$6="440/220 V",$I$6="440/380 V"),
INDEX(
$P$69:$S$74,
MATCH(G60,$N$69:$N$74,0),
IF(AND($I$6="440/220 V",$L$6=1),1,
IF(AND($I$6="440/220 V",$L$6=0.8),2,
IF(AND($I$6="440/380 V",$L$6=1),3,
IF(AND($I$6="440/380 V",$L$6=0.8),4,"")
)))
),
INDEX(
$P$54:$S$60,
MATCH(G60,$N$54:$N$60,0),
IF(AND($I$6="127/220 V",$L$6=1),1,
IF(AND($I$6="127/220 V",$L$6=0.8),2,
IF(AND($I$6="220/380 V",$L$6=1),3,
IF(AND($I$6="220/380 V",$L$6=0.8),4,"")
)))
)
)
)
),
""
)</f>
        <v/>
      </c>
      <c r="K60" s="25" t="str">
        <f t="shared" si="2"/>
        <v/>
      </c>
      <c r="L60" s="26" t="str">
        <f t="shared" si="0"/>
        <v/>
      </c>
      <c r="N60" s="191" t="s">
        <v>133</v>
      </c>
      <c r="O60" s="192"/>
      <c r="P60" s="21">
        <v>4.3999999999999997E-2</v>
      </c>
      <c r="Q60" s="32">
        <v>0.05</v>
      </c>
      <c r="R60" s="21">
        <v>1.4999999999999999E-2</v>
      </c>
      <c r="S60" s="21">
        <v>1.7000000000000001E-2</v>
      </c>
      <c r="U60" s="167" t="str" cm="1">
        <f t="array" aca="1" ref="U60" ca="1">IFERROR(INDEX(INDIRECT($L$7 &amp; "_Cidades"),ROW(A46)),"")</f>
        <v/>
      </c>
      <c r="V60" s="168"/>
      <c r="W60" s="169"/>
      <c r="X60" s="167" t="str" cm="1">
        <f t="array" aca="1" ref="X60" ca="1">IFERROR(INDEX(INDIRECT($L$7 &amp; "_Regioes"),ROW(A46)),"")</f>
        <v/>
      </c>
      <c r="Y60" s="169"/>
    </row>
    <row r="61" spans="1:25" ht="15.75" customHeight="1" thickBot="1" x14ac:dyDescent="0.3">
      <c r="A61" s="57"/>
      <c r="B61" s="58"/>
      <c r="C61" s="58"/>
      <c r="D61" s="60"/>
      <c r="E61" s="60"/>
      <c r="F61" s="62" t="str">
        <f t="shared" si="1"/>
        <v/>
      </c>
      <c r="G61" s="183"/>
      <c r="H61" s="184"/>
      <c r="I61" s="193"/>
      <c r="J61" s="70" t="str" cm="1">
        <f t="array" ref="J61">IFERROR(
IF(
AND(
OR($I$6="440/220 V",$I$6="440/380 V"),
OR(
G61="3 # 2(2)",
G61="3 # 1/0(1/0)",
G61="3 # 4/0(1/0)",
G61="3x1x35+35",
G61="3x1x70+70",
G61="3x1x120+70",
G61="3x1x185+120"
)
),
"SELECIONAR CABO BIFÁSICO",
IF(
AND(
OR($I$6="127/220 V",$I$6="220/380 V"),
OR(
G61="2 # 2(2)",
G61="2 # 1/0(1/0)",
G61="2 # 4/0(1/0)",
G61="2x1x35+35",
G61="2x1x70+70",
G61="2x1x120+70"
)
),
"SELECIONAR CABO TRIFÁSICO",
IF(
OR($I$6="440/220 V",$I$6="440/380 V"),
INDEX(
$P$69:$S$74,
MATCH(G61,$N$69:$N$74,0),
IF(AND($I$6="440/220 V",$L$6=1),1,
IF(AND($I$6="440/220 V",$L$6=0.8),2,
IF(AND($I$6="440/380 V",$L$6=1),3,
IF(AND($I$6="440/380 V",$L$6=0.8),4,"")
)))
),
INDEX(
$P$54:$S$60,
MATCH(G61,$N$54:$N$60,0),
IF(AND($I$6="127/220 V",$L$6=1),1,
IF(AND($I$6="127/220 V",$L$6=0.8),2,
IF(AND($I$6="220/380 V",$L$6=1),3,
IF(AND($I$6="220/380 V",$L$6=0.8),4,"")
)))
)
)
)
),
""
)</f>
        <v/>
      </c>
      <c r="K61" s="25" t="str">
        <f t="shared" si="2"/>
        <v/>
      </c>
      <c r="L61" s="26" t="str">
        <f t="shared" si="0"/>
        <v/>
      </c>
      <c r="U61" s="167" t="str" cm="1">
        <f t="array" aca="1" ref="U61" ca="1">IFERROR(INDEX(INDIRECT($L$7 &amp; "_Cidades"),ROW(A47)),"")</f>
        <v/>
      </c>
      <c r="V61" s="168"/>
      <c r="W61" s="169"/>
      <c r="X61" s="167" t="str" cm="1">
        <f t="array" aca="1" ref="X61" ca="1">IFERROR(INDEX(INDIRECT($L$7 &amp; "_Regioes"),ROW(A47)),"")</f>
        <v/>
      </c>
      <c r="Y61" s="169"/>
    </row>
    <row r="62" spans="1:25" ht="15.75" customHeight="1" thickBot="1" x14ac:dyDescent="0.3">
      <c r="A62" s="57"/>
      <c r="B62" s="58"/>
      <c r="C62" s="58"/>
      <c r="D62" s="60"/>
      <c r="E62" s="60"/>
      <c r="F62" s="62" t="str">
        <f t="shared" si="1"/>
        <v/>
      </c>
      <c r="G62" s="183"/>
      <c r="H62" s="184"/>
      <c r="I62" s="193"/>
      <c r="J62" s="70" t="str" cm="1">
        <f t="array" ref="J62">IFERROR(
IF(
AND(
OR($I$6="440/220 V",$I$6="440/380 V"),
OR(
G62="3 # 2(2)",
G62="3 # 1/0(1/0)",
G62="3 # 4/0(1/0)",
G62="3x1x35+35",
G62="3x1x70+70",
G62="3x1x120+70",
G62="3x1x185+120"
)
),
"SELECIONAR CABO BIFÁSICO",
IF(
AND(
OR($I$6="127/220 V",$I$6="220/380 V"),
OR(
G62="2 # 2(2)",
G62="2 # 1/0(1/0)",
G62="2 # 4/0(1/0)",
G62="2x1x35+35",
G62="2x1x70+70",
G62="2x1x120+70"
)
),
"SELECIONAR CABO TRIFÁSICO",
IF(
OR($I$6="440/220 V",$I$6="440/380 V"),
INDEX(
$P$69:$S$74,
MATCH(G62,$N$69:$N$74,0),
IF(AND($I$6="440/220 V",$L$6=1),1,
IF(AND($I$6="440/220 V",$L$6=0.8),2,
IF(AND($I$6="440/380 V",$L$6=1),3,
IF(AND($I$6="440/380 V",$L$6=0.8),4,"")
)))
),
INDEX(
$P$54:$S$60,
MATCH(G62,$N$54:$N$60,0),
IF(AND($I$6="127/220 V",$L$6=1),1,
IF(AND($I$6="127/220 V",$L$6=0.8),2,
IF(AND($I$6="220/380 V",$L$6=1),3,
IF(AND($I$6="220/380 V",$L$6=0.8),4,"")
)))
)
)
)
),
""
)</f>
        <v/>
      </c>
      <c r="K62" s="25" t="str">
        <f t="shared" si="2"/>
        <v/>
      </c>
      <c r="L62" s="26" t="str">
        <f t="shared" si="0"/>
        <v/>
      </c>
      <c r="U62" s="167" t="str" cm="1">
        <f t="array" aca="1" ref="U62" ca="1">IFERROR(INDEX(INDIRECT($L$7 &amp; "_Cidades"),ROW(A48)),"")</f>
        <v/>
      </c>
      <c r="V62" s="168"/>
      <c r="W62" s="169"/>
      <c r="X62" s="167" t="str" cm="1">
        <f t="array" aca="1" ref="X62" ca="1">IFERROR(INDEX(INDIRECT($L$7 &amp; "_Regioes"),ROW(A48)),"")</f>
        <v/>
      </c>
      <c r="Y62" s="169"/>
    </row>
    <row r="63" spans="1:25" ht="15.75" customHeight="1" thickBot="1" x14ac:dyDescent="0.3">
      <c r="A63" s="57"/>
      <c r="B63" s="58"/>
      <c r="C63" s="58"/>
      <c r="D63" s="60"/>
      <c r="E63" s="60"/>
      <c r="F63" s="62" t="str">
        <f t="shared" si="1"/>
        <v/>
      </c>
      <c r="G63" s="183"/>
      <c r="H63" s="184"/>
      <c r="I63" s="193"/>
      <c r="J63" s="70" t="str" cm="1">
        <f t="array" ref="J63">IFERROR(
IF(
AND(
OR($I$6="440/220 V",$I$6="440/380 V"),
OR(
G63="3 # 2(2)",
G63="3 # 1/0(1/0)",
G63="3 # 4/0(1/0)",
G63="3x1x35+35",
G63="3x1x70+70",
G63="3x1x120+70",
G63="3x1x185+120"
)
),
"SELECIONAR CABO BIFÁSICO",
IF(
AND(
OR($I$6="127/220 V",$I$6="220/380 V"),
OR(
G63="2 # 2(2)",
G63="2 # 1/0(1/0)",
G63="2 # 4/0(1/0)",
G63="2x1x35+35",
G63="2x1x70+70",
G63="2x1x120+70"
)
),
"SELECIONAR CABO TRIFÁSICO",
IF(
OR($I$6="440/220 V",$I$6="440/380 V"),
INDEX(
$P$69:$S$74,
MATCH(G63,$N$69:$N$74,0),
IF(AND($I$6="440/220 V",$L$6=1),1,
IF(AND($I$6="440/220 V",$L$6=0.8),2,
IF(AND($I$6="440/380 V",$L$6=1),3,
IF(AND($I$6="440/380 V",$L$6=0.8),4,"")
)))
),
INDEX(
$P$54:$S$60,
MATCH(G63,$N$54:$N$60,0),
IF(AND($I$6="127/220 V",$L$6=1),1,
IF(AND($I$6="127/220 V",$L$6=0.8),2,
IF(AND($I$6="220/380 V",$L$6=1),3,
IF(AND($I$6="220/380 V",$L$6=0.8),4,"")
)))
)
)
)
),
""
)</f>
        <v/>
      </c>
      <c r="K63" s="25" t="str">
        <f t="shared" si="2"/>
        <v/>
      </c>
      <c r="L63" s="26" t="str">
        <f t="shared" si="0"/>
        <v/>
      </c>
      <c r="N63" s="322" t="s">
        <v>114</v>
      </c>
      <c r="O63" s="322"/>
      <c r="P63" s="322"/>
      <c r="Q63" s="322"/>
      <c r="R63" s="322"/>
      <c r="S63" s="322"/>
      <c r="U63" s="167" t="str" cm="1">
        <f t="array" aca="1" ref="U63" ca="1">IFERROR(INDEX(INDIRECT($L$7 &amp; "_Cidades"),ROW(A49)),"")</f>
        <v/>
      </c>
      <c r="V63" s="168"/>
      <c r="W63" s="169"/>
      <c r="X63" s="167" t="str" cm="1">
        <f t="array" aca="1" ref="X63" ca="1">IFERROR(INDEX(INDIRECT($L$7 &amp; "_Regioes"),ROW(A49)),"")</f>
        <v/>
      </c>
      <c r="Y63" s="169"/>
    </row>
    <row r="64" spans="1:25" ht="15.75" customHeight="1" thickBot="1" x14ac:dyDescent="0.3">
      <c r="A64" s="57"/>
      <c r="B64" s="58"/>
      <c r="C64" s="58"/>
      <c r="D64" s="60"/>
      <c r="E64" s="60"/>
      <c r="F64" s="62" t="str">
        <f t="shared" si="1"/>
        <v/>
      </c>
      <c r="G64" s="183"/>
      <c r="H64" s="184"/>
      <c r="I64" s="193"/>
      <c r="J64" s="70" t="str" cm="1">
        <f t="array" ref="J64">IFERROR(
IF(
AND(
OR($I$6="440/220 V",$I$6="440/380 V"),
OR(
G64="3 # 2(2)",
G64="3 # 1/0(1/0)",
G64="3 # 4/0(1/0)",
G64="3x1x35+35",
G64="3x1x70+70",
G64="3x1x120+70",
G64="3x1x185+120"
)
),
"SELECIONAR CABO BIFÁSICO",
IF(
AND(
OR($I$6="127/220 V",$I$6="220/380 V"),
OR(
G64="2 # 2(2)",
G64="2 # 1/0(1/0)",
G64="2 # 4/0(1/0)",
G64="2x1x35+35",
G64="2x1x70+70",
G64="2x1x120+70"
)
),
"SELECIONAR CABO TRIFÁSICO",
IF(
OR($I$6="440/220 V",$I$6="440/380 V"),
INDEX(
$P$69:$S$74,
MATCH(G64,$N$69:$N$74,0),
IF(AND($I$6="440/220 V",$L$6=1),1,
IF(AND($I$6="440/220 V",$L$6=0.8),2,
IF(AND($I$6="440/380 V",$L$6=1),3,
IF(AND($I$6="440/380 V",$L$6=0.8),4,"")
)))
),
INDEX(
$P$54:$S$60,
MATCH(G64,$N$54:$N$60,0),
IF(AND($I$6="127/220 V",$L$6=1),1,
IF(AND($I$6="127/220 V",$L$6=0.8),2,
IF(AND($I$6="220/380 V",$L$6=1),3,
IF(AND($I$6="220/380 V",$L$6=0.8),4,"")
)))
)
)
)
),
""
)</f>
        <v/>
      </c>
      <c r="K64" s="25" t="str">
        <f t="shared" si="2"/>
        <v/>
      </c>
      <c r="L64" s="26" t="str">
        <f t="shared" si="0"/>
        <v/>
      </c>
      <c r="N64" s="323"/>
      <c r="O64" s="323"/>
      <c r="P64" s="323"/>
      <c r="Q64" s="323"/>
      <c r="R64" s="323"/>
      <c r="S64" s="323"/>
      <c r="U64" s="167" t="str" cm="1">
        <f t="array" aca="1" ref="U64" ca="1">IFERROR(INDEX(INDIRECT($L$7 &amp; "_Cidades"),ROW(A50)),"")</f>
        <v/>
      </c>
      <c r="V64" s="168"/>
      <c r="W64" s="169"/>
      <c r="X64" s="167" t="str" cm="1">
        <f t="array" aca="1" ref="X64" ca="1">IFERROR(INDEX(INDIRECT($L$7 &amp; "_Regioes"),ROW(A50)),"")</f>
        <v/>
      </c>
      <c r="Y64" s="169"/>
    </row>
    <row r="65" spans="1:25" ht="15.75" customHeight="1" thickBot="1" x14ac:dyDescent="0.3">
      <c r="A65" s="57"/>
      <c r="B65" s="58"/>
      <c r="C65" s="58"/>
      <c r="D65" s="61"/>
      <c r="E65" s="61"/>
      <c r="F65" s="62" t="str">
        <f t="shared" si="1"/>
        <v/>
      </c>
      <c r="G65" s="183"/>
      <c r="H65" s="184"/>
      <c r="I65" s="193"/>
      <c r="J65" s="70" t="str" cm="1">
        <f t="array" ref="J65">IFERROR(
IF(
AND(
OR($I$6="440/220 V",$I$6="440/380 V"),
OR(
G65="3 # 2(2)",
G65="3 # 1/0(1/0)",
G65="3 # 4/0(1/0)",
G65="3x1x35+35",
G65="3x1x70+70",
G65="3x1x120+70",
G65="3x1x185+120"
)
),
"SELECIONAR CABO BIFÁSICO",
IF(
AND(
OR($I$6="127/220 V",$I$6="220/380 V"),
OR(
G65="2 # 2(2)",
G65="2 # 1/0(1/0)",
G65="2 # 4/0(1/0)",
G65="2x1x35+35",
G65="2x1x70+70",
G65="2x1x120+70"
)
),
"SELECIONAR CABO TRIFÁSICO",
IF(
OR($I$6="440/220 V",$I$6="440/380 V"),
INDEX(
$P$69:$S$74,
MATCH(G65,$N$69:$N$74,0),
IF(AND($I$6="440/220 V",$L$6=1),1,
IF(AND($I$6="440/220 V",$L$6=0.8),2,
IF(AND($I$6="440/380 V",$L$6=1),3,
IF(AND($I$6="440/380 V",$L$6=0.8),4,"")
)))
),
INDEX(
$P$54:$S$60,
MATCH(G65,$N$54:$N$60,0),
IF(AND($I$6="127/220 V",$L$6=1),1,
IF(AND($I$6="127/220 V",$L$6=0.8),2,
IF(AND($I$6="220/380 V",$L$6=1),3,
IF(AND($I$6="220/380 V",$L$6=0.8),4,"")
)))
)
)
)
),
""
)</f>
        <v/>
      </c>
      <c r="K65" s="25" t="str">
        <f t="shared" si="2"/>
        <v/>
      </c>
      <c r="L65" s="26" t="str">
        <f t="shared" si="0"/>
        <v/>
      </c>
      <c r="N65" s="185" t="s">
        <v>121</v>
      </c>
      <c r="O65" s="186"/>
      <c r="P65" s="308" t="s">
        <v>122</v>
      </c>
      <c r="Q65" s="310"/>
      <c r="R65" s="310"/>
      <c r="S65" s="309"/>
      <c r="U65" s="167" t="str" cm="1">
        <f t="array" aca="1" ref="U65" ca="1">IFERROR(INDEX(INDIRECT($L$7 &amp; "_Cidades"),ROW(A51)),"")</f>
        <v/>
      </c>
      <c r="V65" s="168"/>
      <c r="W65" s="169"/>
      <c r="X65" s="167" t="str" cm="1">
        <f t="array" aca="1" ref="X65" ca="1">IFERROR(INDEX(INDIRECT($L$7 &amp; "_Regioes"),ROW(A51)),"")</f>
        <v/>
      </c>
      <c r="Y65" s="169"/>
    </row>
    <row r="66" spans="1:25" ht="15.75" customHeight="1" thickBot="1" x14ac:dyDescent="0.3">
      <c r="A66" s="57"/>
      <c r="B66" s="58"/>
      <c r="C66" s="58"/>
      <c r="D66" s="61"/>
      <c r="E66" s="61"/>
      <c r="F66" s="62" t="str">
        <f t="shared" si="1"/>
        <v/>
      </c>
      <c r="G66" s="183"/>
      <c r="H66" s="184"/>
      <c r="I66" s="193"/>
      <c r="J66" s="70" t="str" cm="1">
        <f t="array" ref="J66">IFERROR(
IF(
AND(
OR($I$6="440/220 V",$I$6="440/380 V"),
OR(
G66="3 # 2(2)",
G66="3 # 1/0(1/0)",
G66="3 # 4/0(1/0)",
G66="3x1x35+35",
G66="3x1x70+70",
G66="3x1x120+70",
G66="3x1x185+120"
)
),
"SELECIONAR CABO BIFÁSICO",
IF(
AND(
OR($I$6="127/220 V",$I$6="220/380 V"),
OR(
G66="2 # 2(2)",
G66="2 # 1/0(1/0)",
G66="2 # 4/0(1/0)",
G66="2x1x35+35",
G66="2x1x70+70",
G66="2x1x120+70"
)
),
"SELECIONAR CABO TRIFÁSICO",
IF(
OR($I$6="440/220 V",$I$6="440/380 V"),
INDEX(
$P$69:$S$74,
MATCH(G66,$N$69:$N$74,0),
IF(AND($I$6="440/220 V",$L$6=1),1,
IF(AND($I$6="440/220 V",$L$6=0.8),2,
IF(AND($I$6="440/380 V",$L$6=1),3,
IF(AND($I$6="440/380 V",$L$6=0.8),4,"")
)))
),
INDEX(
$P$54:$S$60,
MATCH(G66,$N$54:$N$60,0),
IF(AND($I$6="127/220 V",$L$6=1),1,
IF(AND($I$6="127/220 V",$L$6=0.8),2,
IF(AND($I$6="220/380 V",$L$6=1),3,
IF(AND($I$6="220/380 V",$L$6=0.8),4,"")
)))
)
)
)
),
""
)</f>
        <v/>
      </c>
      <c r="K66" s="25" t="str">
        <f t="shared" si="2"/>
        <v/>
      </c>
      <c r="L66" s="26" t="str">
        <f t="shared" si="0"/>
        <v/>
      </c>
      <c r="N66" s="187"/>
      <c r="O66" s="188"/>
      <c r="P66" s="308" t="s">
        <v>1063</v>
      </c>
      <c r="Q66" s="309"/>
      <c r="R66" s="308" t="s">
        <v>1064</v>
      </c>
      <c r="S66" s="309"/>
      <c r="U66" s="167" t="str" cm="1">
        <f t="array" aca="1" ref="U66" ca="1">IFERROR(INDEX(INDIRECT($L$7 &amp; "_Cidades"),ROW(A52)),"")</f>
        <v/>
      </c>
      <c r="V66" s="168"/>
      <c r="W66" s="169"/>
      <c r="X66" s="167" t="str" cm="1">
        <f t="array" aca="1" ref="X66" ca="1">IFERROR(INDEX(INDIRECT($L$7 &amp; "_Regioes"),ROW(A52)),"")</f>
        <v/>
      </c>
      <c r="Y66" s="169"/>
    </row>
    <row r="67" spans="1:25" ht="15.75" customHeight="1" thickBot="1" x14ac:dyDescent="0.3">
      <c r="A67" s="57"/>
      <c r="B67" s="58"/>
      <c r="C67" s="58"/>
      <c r="D67" s="61"/>
      <c r="E67" s="61"/>
      <c r="F67" s="62" t="str">
        <f t="shared" si="1"/>
        <v/>
      </c>
      <c r="G67" s="183"/>
      <c r="H67" s="184"/>
      <c r="I67" s="193"/>
      <c r="J67" s="70" t="str" cm="1">
        <f t="array" ref="J67">IFERROR(
IF(
AND(
OR($I$6="440/220 V",$I$6="440/380 V"),
OR(
G67="3 # 2(2)",
G67="3 # 1/0(1/0)",
G67="3 # 4/0(1/0)",
G67="3x1x35+35",
G67="3x1x70+70",
G67="3x1x120+70",
G67="3x1x185+120"
)
),
"SELECIONAR CABO BIFÁSICO",
IF(
AND(
OR($I$6="127/220 V",$I$6="220/380 V"),
OR(
G67="2 # 2(2)",
G67="2 # 1/0(1/0)",
G67="2 # 4/0(1/0)",
G67="2x1x35+35",
G67="2x1x70+70",
G67="2x1x120+70"
)
),
"SELECIONAR CABO TRIFÁSICO",
IF(
OR($I$6="440/220 V",$I$6="440/380 V"),
INDEX(
$P$69:$S$74,
MATCH(G67,$N$69:$N$74,0),
IF(AND($I$6="440/220 V",$L$6=1),1,
IF(AND($I$6="440/220 V",$L$6=0.8),2,
IF(AND($I$6="440/380 V",$L$6=1),3,
IF(AND($I$6="440/380 V",$L$6=0.8),4,"")
)))
),
INDEX(
$P$54:$S$60,
MATCH(G67,$N$54:$N$60,0),
IF(AND($I$6="127/220 V",$L$6=1),1,
IF(AND($I$6="127/220 V",$L$6=0.8),2,
IF(AND($I$6="220/380 V",$L$6=1),3,
IF(AND($I$6="220/380 V",$L$6=0.8),4,"")
)))
)
)
)
),
""
)</f>
        <v/>
      </c>
      <c r="K67" s="25" t="str">
        <f t="shared" si="2"/>
        <v/>
      </c>
      <c r="L67" s="26" t="str">
        <f t="shared" si="0"/>
        <v/>
      </c>
      <c r="N67" s="189"/>
      <c r="O67" s="190"/>
      <c r="P67" s="33" t="s">
        <v>125</v>
      </c>
      <c r="Q67" s="33" t="s">
        <v>126</v>
      </c>
      <c r="R67" s="33" t="s">
        <v>125</v>
      </c>
      <c r="S67" s="33" t="s">
        <v>126</v>
      </c>
      <c r="U67" s="167" t="str" cm="1">
        <f t="array" aca="1" ref="U67" ca="1">IFERROR(INDEX(INDIRECT($L$7 &amp; "_Cidades"),ROW(A53)),"")</f>
        <v/>
      </c>
      <c r="V67" s="168"/>
      <c r="W67" s="169"/>
      <c r="X67" s="167" t="str" cm="1">
        <f t="array" aca="1" ref="X67" ca="1">IFERROR(INDEX(INDIRECT($L$7 &amp; "_Regioes"),ROW(A53)),"")</f>
        <v/>
      </c>
      <c r="Y67" s="169"/>
    </row>
    <row r="68" spans="1:25" ht="15.75" customHeight="1" thickBot="1" x14ac:dyDescent="0.3">
      <c r="A68" s="57"/>
      <c r="B68" s="58"/>
      <c r="C68" s="58"/>
      <c r="D68" s="61"/>
      <c r="E68" s="61"/>
      <c r="F68" s="62" t="str">
        <f t="shared" si="1"/>
        <v/>
      </c>
      <c r="G68" s="183"/>
      <c r="H68" s="184"/>
      <c r="I68" s="193"/>
      <c r="J68" s="70" t="str" cm="1">
        <f t="array" ref="J68">IFERROR(
IF(
AND(
OR($I$6="440/220 V",$I$6="440/380 V"),
OR(
G68="3 # 2(2)",
G68="3 # 1/0(1/0)",
G68="3 # 4/0(1/0)",
G68="3x1x35+35",
G68="3x1x70+70",
G68="3x1x120+70",
G68="3x1x185+120"
)
),
"SELECIONAR CABO BIFÁSICO",
IF(
AND(
OR($I$6="127/220 V",$I$6="220/380 V"),
OR(
G68="2 # 2(2)",
G68="2 # 1/0(1/0)",
G68="2 # 4/0(1/0)",
G68="2x1x35+35",
G68="2x1x70+70",
G68="2x1x120+70"
)
),
"SELECIONAR CABO TRIFÁSICO",
IF(
OR($I$6="440/220 V",$I$6="440/380 V"),
INDEX(
$P$69:$S$74,
MATCH(G68,$N$69:$N$74,0),
IF(AND($I$6="440/220 V",$L$6=1),1,
IF(AND($I$6="440/220 V",$L$6=0.8),2,
IF(AND($I$6="440/380 V",$L$6=1),3,
IF(AND($I$6="440/380 V",$L$6=0.8),4,"")
)))
),
INDEX(
$P$54:$S$60,
MATCH(G68,$N$54:$N$60,0),
IF(AND($I$6="127/220 V",$L$6=1),1,
IF(AND($I$6="127/220 V",$L$6=0.8),2,
IF(AND($I$6="220/380 V",$L$6=1),3,
IF(AND($I$6="220/380 V",$L$6=0.8),4,"")
)))
)
)
)
),
""
)</f>
        <v/>
      </c>
      <c r="K68" s="25" t="str">
        <f t="shared" si="2"/>
        <v/>
      </c>
      <c r="L68" s="26" t="str">
        <f t="shared" si="0"/>
        <v/>
      </c>
      <c r="N68" s="177" t="s">
        <v>1065</v>
      </c>
      <c r="O68" s="178"/>
      <c r="P68" s="178"/>
      <c r="Q68" s="178"/>
      <c r="R68" s="178"/>
      <c r="S68" s="179"/>
      <c r="U68" s="167" t="str" cm="1">
        <f t="array" aca="1" ref="U68" ca="1">IFERROR(INDEX(INDIRECT($L$7 &amp; "_Cidades"),ROW(A54)),"")</f>
        <v/>
      </c>
      <c r="V68" s="168"/>
      <c r="W68" s="169"/>
      <c r="X68" s="167" t="str" cm="1">
        <f t="array" aca="1" ref="X68" ca="1">IFERROR(INDEX(INDIRECT($L$7 &amp; "_Regioes"),ROW(A54)),"")</f>
        <v/>
      </c>
      <c r="Y68" s="169"/>
    </row>
    <row r="69" spans="1:25" ht="15.75" customHeight="1" thickBot="1" x14ac:dyDescent="0.3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N69" s="191" t="s">
        <v>1066</v>
      </c>
      <c r="O69" s="192"/>
      <c r="P69" s="21">
        <v>0.105</v>
      </c>
      <c r="Q69" s="21">
        <v>0.106</v>
      </c>
      <c r="R69" s="21">
        <v>0.06</v>
      </c>
      <c r="S69" s="21">
        <v>0.06</v>
      </c>
      <c r="U69" s="167" t="str" cm="1">
        <f t="array" aca="1" ref="U69" ca="1">IFERROR(INDEX(INDIRECT($L$7 &amp; "_Cidades"),ROW(A55)),"")</f>
        <v/>
      </c>
      <c r="V69" s="168"/>
      <c r="W69" s="169"/>
      <c r="X69" s="167" t="str" cm="1">
        <f t="array" aca="1" ref="X69" ca="1">IFERROR(INDEX(INDIRECT($L$7 &amp; "_Regioes"),ROW(A55)),"")</f>
        <v/>
      </c>
      <c r="Y69" s="169"/>
    </row>
    <row r="70" spans="1:25" ht="15.75" customHeight="1" thickBot="1" x14ac:dyDescent="0.3">
      <c r="A70" s="196" t="s">
        <v>138</v>
      </c>
      <c r="B70" s="178"/>
      <c r="C70" s="179"/>
      <c r="D70" s="275" t="str">
        <f ca="1">A18</f>
        <v>FAVOR SELECIONAR O MUNICÍPIO</v>
      </c>
      <c r="E70" s="220"/>
      <c r="F70" s="276"/>
      <c r="G70" s="197" t="s">
        <v>139</v>
      </c>
      <c r="H70" s="198"/>
      <c r="I70" s="198"/>
      <c r="J70" s="275" t="str">
        <f ca="1">IFERROR((A18-I12),"")</f>
        <v/>
      </c>
      <c r="K70" s="220"/>
      <c r="L70" s="276"/>
      <c r="N70" s="191" t="s">
        <v>1067</v>
      </c>
      <c r="O70" s="192"/>
      <c r="P70" s="21">
        <v>6.2E-2</v>
      </c>
      <c r="Q70" s="21">
        <v>7.2999999999999995E-2</v>
      </c>
      <c r="R70" s="21">
        <v>3.7999999999999999E-2</v>
      </c>
      <c r="S70" s="21">
        <v>4.2000000000000003E-2</v>
      </c>
      <c r="U70" s="167" t="str" cm="1">
        <f t="array" aca="1" ref="U70" ca="1">IFERROR(INDEX(INDIRECT($L$7 &amp; "_Cidades"),ROW(A56)),"")</f>
        <v/>
      </c>
      <c r="V70" s="168"/>
      <c r="W70" s="169"/>
      <c r="X70" s="167" t="str" cm="1">
        <f t="array" aca="1" ref="X70" ca="1">IFERROR(INDEX(INDIRECT($L$7 &amp; "_Regioes"),ROW(A56)),"")</f>
        <v/>
      </c>
      <c r="Y70" s="169"/>
    </row>
    <row r="71" spans="1:25" ht="15.75" customHeight="1" thickBot="1" x14ac:dyDescent="0.3">
      <c r="A71" s="2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9"/>
      <c r="N71" s="191" t="s">
        <v>1068</v>
      </c>
      <c r="O71" s="192"/>
      <c r="P71" s="21">
        <v>3.3000000000000002E-2</v>
      </c>
      <c r="Q71" s="32">
        <v>4.4999999999999998E-2</v>
      </c>
      <c r="R71" s="21">
        <v>1.9E-2</v>
      </c>
      <c r="S71" s="21">
        <v>2.5999999999999999E-2</v>
      </c>
      <c r="U71" s="167" t="str" cm="1">
        <f t="array" aca="1" ref="U71" ca="1">IFERROR(INDEX(INDIRECT($L$7 &amp; "_Cidades"),ROW(A57)),"")</f>
        <v/>
      </c>
      <c r="V71" s="168"/>
      <c r="W71" s="169"/>
      <c r="X71" s="167" t="str" cm="1">
        <f t="array" aca="1" ref="X71" ca="1">IFERROR(INDEX(INDIRECT($L$7 &amp; "_Regioes"),ROW(A57)),"")</f>
        <v/>
      </c>
      <c r="Y71" s="169"/>
    </row>
    <row r="72" spans="1:25" ht="15.75" customHeight="1" thickBot="1" x14ac:dyDescent="0.3">
      <c r="A72" s="27"/>
      <c r="B72" s="258" t="s">
        <v>140</v>
      </c>
      <c r="C72" s="259"/>
      <c r="D72" s="260"/>
      <c r="E72" s="258" t="s">
        <v>141</v>
      </c>
      <c r="F72" s="259"/>
      <c r="G72" s="259"/>
      <c r="H72" s="259"/>
      <c r="I72" s="260"/>
      <c r="J72" s="252" t="str">
        <f>"Folha"&amp;" "&amp;L1</f>
        <v xml:space="preserve">Folha </v>
      </c>
      <c r="K72" s="253"/>
      <c r="L72" s="29"/>
      <c r="N72" s="191" t="s">
        <v>1071</v>
      </c>
      <c r="O72" s="192"/>
      <c r="P72" s="21">
        <v>0.11600000000000001</v>
      </c>
      <c r="Q72" s="21">
        <v>9.9000000000000005E-2</v>
      </c>
      <c r="R72" s="21">
        <v>6.6000000000000003E-2</v>
      </c>
      <c r="S72" s="21">
        <v>5.7000000000000002E-2</v>
      </c>
      <c r="U72" s="167" t="str" cm="1">
        <f t="array" aca="1" ref="U72" ca="1">IFERROR(INDEX(INDIRECT($L$7 &amp; "_Cidades"),ROW(A58)),"")</f>
        <v/>
      </c>
      <c r="V72" s="168"/>
      <c r="W72" s="169"/>
      <c r="X72" s="167" t="str" cm="1">
        <f t="array" aca="1" ref="X72" ca="1">IFERROR(INDEX(INDIRECT($L$7 &amp; "_Regioes"),ROW(A58)),"")</f>
        <v/>
      </c>
      <c r="Y72" s="169"/>
    </row>
    <row r="73" spans="1:25" ht="15.75" customHeight="1" thickBot="1" x14ac:dyDescent="0.3">
      <c r="A73" s="27"/>
      <c r="B73" s="243"/>
      <c r="C73" s="244"/>
      <c r="D73" s="245"/>
      <c r="E73" s="258" t="s">
        <v>142</v>
      </c>
      <c r="F73" s="260"/>
      <c r="G73" s="258" t="s">
        <v>143</v>
      </c>
      <c r="H73" s="259"/>
      <c r="I73" s="260"/>
      <c r="J73" s="254"/>
      <c r="K73" s="255"/>
      <c r="L73" s="29"/>
      <c r="N73" s="191" t="s">
        <v>1069</v>
      </c>
      <c r="O73" s="192"/>
      <c r="P73" s="21">
        <v>5.8999999999999997E-2</v>
      </c>
      <c r="Q73" s="21">
        <v>5.2999999999999999E-2</v>
      </c>
      <c r="R73" s="21">
        <v>3.5000000000000003E-2</v>
      </c>
      <c r="S73" s="21">
        <v>3.1E-2</v>
      </c>
      <c r="U73" s="167" t="str" cm="1">
        <f t="array" aca="1" ref="U73" ca="1">IFERROR(INDEX(INDIRECT($L$7 &amp; "_Cidades"),ROW(A59)),"")</f>
        <v/>
      </c>
      <c r="V73" s="168"/>
      <c r="W73" s="169"/>
      <c r="X73" s="167" t="str" cm="1">
        <f t="array" aca="1" ref="X73" ca="1">IFERROR(INDEX(INDIRECT($L$7 &amp; "_Regioes"),ROW(A59)),"")</f>
        <v/>
      </c>
      <c r="Y73" s="169"/>
    </row>
    <row r="74" spans="1:25" ht="15.75" customHeight="1" thickBot="1" x14ac:dyDescent="0.3">
      <c r="A74" s="27"/>
      <c r="B74" s="246"/>
      <c r="C74" s="247"/>
      <c r="D74" s="248"/>
      <c r="E74" s="261"/>
      <c r="F74" s="245"/>
      <c r="G74" s="243"/>
      <c r="H74" s="244"/>
      <c r="I74" s="245"/>
      <c r="J74" s="254"/>
      <c r="K74" s="255"/>
      <c r="L74" s="29"/>
      <c r="N74" s="191" t="s">
        <v>1070</v>
      </c>
      <c r="O74" s="192"/>
      <c r="P74" s="21">
        <v>3.5999999999999997E-2</v>
      </c>
      <c r="Q74" s="21">
        <v>3.4000000000000002E-2</v>
      </c>
      <c r="R74" s="21">
        <v>2.1000000000000001E-2</v>
      </c>
      <c r="S74" s="21">
        <v>0.02</v>
      </c>
      <c r="U74" s="167" t="str" cm="1">
        <f t="array" aca="1" ref="U74" ca="1">IFERROR(INDEX(INDIRECT($L$7 &amp; "_Cidades"),ROW(A60)),"")</f>
        <v/>
      </c>
      <c r="V74" s="168"/>
      <c r="W74" s="169"/>
      <c r="X74" s="167" t="str" cm="1">
        <f t="array" aca="1" ref="X74" ca="1">IFERROR(INDEX(INDIRECT($L$7 &amp; "_Regioes"),ROW(A60)),"")</f>
        <v/>
      </c>
      <c r="Y74" s="169"/>
    </row>
    <row r="75" spans="1:25" ht="15.75" customHeight="1" thickBot="1" x14ac:dyDescent="0.3">
      <c r="A75" s="28"/>
      <c r="B75" s="249"/>
      <c r="C75" s="250"/>
      <c r="D75" s="251"/>
      <c r="E75" s="249"/>
      <c r="F75" s="251"/>
      <c r="G75" s="249"/>
      <c r="H75" s="250"/>
      <c r="I75" s="251"/>
      <c r="J75" s="256"/>
      <c r="K75" s="257"/>
      <c r="L75" s="28"/>
      <c r="U75" s="167" t="str" cm="1">
        <f t="array" aca="1" ref="U75" ca="1">IFERROR(INDEX(INDIRECT($L$7 &amp; "_Cidades"),ROW(A61)),"")</f>
        <v/>
      </c>
      <c r="V75" s="168"/>
      <c r="W75" s="169"/>
      <c r="X75" s="167" t="str" cm="1">
        <f t="array" aca="1" ref="X75" ca="1">IFERROR(INDEX(INDIRECT($L$7 &amp; "_Regioes"),ROW(A61)),"")</f>
        <v/>
      </c>
      <c r="Y75" s="169"/>
    </row>
    <row r="76" spans="1:25" ht="15.75" customHeight="1" thickBot="1" x14ac:dyDescent="0.3">
      <c r="A76" s="28"/>
      <c r="B76" s="49"/>
      <c r="C76" s="49"/>
      <c r="D76" s="49"/>
      <c r="E76" s="49"/>
      <c r="F76" s="49"/>
      <c r="G76" s="49"/>
      <c r="H76" s="49"/>
      <c r="I76" s="49"/>
      <c r="J76" s="16"/>
      <c r="K76" s="16"/>
      <c r="L76" s="28"/>
      <c r="U76" s="167" t="str" cm="1">
        <f t="array" aca="1" ref="U76" ca="1">IFERROR(INDEX(INDIRECT($L$7 &amp; "_Cidades"),ROW(A62)),"")</f>
        <v/>
      </c>
      <c r="V76" s="168"/>
      <c r="W76" s="169"/>
      <c r="X76" s="167" t="str" cm="1">
        <f t="array" aca="1" ref="X76" ca="1">IFERROR(INDEX(INDIRECT($L$7 &amp; "_Regioes"),ROW(A62)),"")</f>
        <v/>
      </c>
      <c r="Y76" s="169"/>
    </row>
    <row r="77" spans="1:25" ht="15.75" customHeight="1" thickBot="1" x14ac:dyDescent="0.3">
      <c r="A77" s="28"/>
      <c r="B77" s="49"/>
      <c r="C77" s="49"/>
      <c r="D77" s="49"/>
      <c r="E77" s="49"/>
      <c r="F77" s="49"/>
      <c r="G77" s="49"/>
      <c r="H77" s="49"/>
      <c r="I77" s="49"/>
      <c r="J77" s="16"/>
      <c r="K77" s="16"/>
      <c r="L77" s="28"/>
      <c r="N77" s="177" t="s">
        <v>134</v>
      </c>
      <c r="O77" s="178"/>
      <c r="P77" s="178"/>
      <c r="Q77" s="178"/>
      <c r="R77" s="178"/>
      <c r="S77" s="179"/>
      <c r="U77" s="167" t="str" cm="1">
        <f t="array" aca="1" ref="U77" ca="1">IFERROR(INDEX(INDIRECT($L$7 &amp; "_Cidades"),ROW(A63)),"")</f>
        <v/>
      </c>
      <c r="V77" s="168"/>
      <c r="W77" s="169"/>
      <c r="X77" s="167" t="str" cm="1">
        <f t="array" aca="1" ref="X77" ca="1">IFERROR(INDEX(INDIRECT($L$7 &amp; "_Regioes"),ROW(A63)),"")</f>
        <v/>
      </c>
      <c r="Y77" s="169"/>
    </row>
    <row r="78" spans="1:25" ht="15.75" customHeight="1" thickBot="1" x14ac:dyDescent="0.3">
      <c r="A78" s="47" t="s">
        <v>144</v>
      </c>
      <c r="B78" s="47"/>
      <c r="C78" s="47"/>
      <c r="D78" s="47"/>
      <c r="E78" s="47"/>
      <c r="F78" s="47"/>
      <c r="G78" s="47" t="s">
        <v>145</v>
      </c>
      <c r="H78" s="47"/>
      <c r="I78" s="47"/>
      <c r="J78" s="47"/>
      <c r="K78" s="47"/>
      <c r="L78" s="48" t="s">
        <v>146</v>
      </c>
      <c r="N78" s="170">
        <v>0.03</v>
      </c>
      <c r="O78" s="171"/>
      <c r="P78" s="172"/>
      <c r="Q78" s="173" t="s">
        <v>135</v>
      </c>
      <c r="R78" s="174"/>
      <c r="S78" s="175"/>
      <c r="U78" s="167" t="str" cm="1">
        <f t="array" aca="1" ref="U78" ca="1">IFERROR(INDEX(INDIRECT($L$7 &amp; "_Cidades"),ROW(A64)),"")</f>
        <v/>
      </c>
      <c r="V78" s="168"/>
      <c r="W78" s="169"/>
      <c r="X78" s="167" t="str" cm="1">
        <f t="array" aca="1" ref="X78" ca="1">IFERROR(INDEX(INDIRECT($L$7 &amp; "_Regioes"),ROW(A64)),"")</f>
        <v/>
      </c>
      <c r="Y78" s="169"/>
    </row>
    <row r="79" spans="1:25" ht="15.75" customHeight="1" thickBot="1" x14ac:dyDescent="0.3">
      <c r="E79" s="22"/>
      <c r="F79" s="22"/>
      <c r="G79" s="22"/>
      <c r="N79" s="170">
        <v>0.01</v>
      </c>
      <c r="O79" s="171"/>
      <c r="P79" s="172"/>
      <c r="Q79" s="173" t="s">
        <v>136</v>
      </c>
      <c r="R79" s="174"/>
      <c r="S79" s="175"/>
      <c r="U79" s="167" t="str" cm="1">
        <f t="array" aca="1" ref="U79" ca="1">IFERROR(INDEX(INDIRECT($L$7 &amp; "_Cidades"),ROW(A65)),"")</f>
        <v/>
      </c>
      <c r="V79" s="168"/>
      <c r="W79" s="169"/>
      <c r="X79" s="167" t="str" cm="1">
        <f t="array" aca="1" ref="X79" ca="1">IFERROR(INDEX(INDIRECT($L$7 &amp; "_Regioes"),ROW(A65)),"")</f>
        <v/>
      </c>
      <c r="Y79" s="169"/>
    </row>
    <row r="80" spans="1:25" ht="15.75" customHeight="1" thickBot="1" x14ac:dyDescent="0.3">
      <c r="E80" s="22"/>
      <c r="F80" s="22"/>
      <c r="G80" s="22"/>
      <c r="N80" s="176" t="s">
        <v>137</v>
      </c>
      <c r="O80" s="176"/>
      <c r="P80" s="176"/>
      <c r="Q80" s="176"/>
      <c r="R80" s="176"/>
      <c r="S80" s="176"/>
      <c r="U80" s="167" t="str" cm="1">
        <f t="array" aca="1" ref="U80" ca="1">IFERROR(INDEX(INDIRECT($L$7 &amp; "_Cidades"),ROW(A66)),"")</f>
        <v/>
      </c>
      <c r="V80" s="168"/>
      <c r="W80" s="169"/>
      <c r="X80" s="167" t="str" cm="1">
        <f t="array" aca="1" ref="X80" ca="1">IFERROR(INDEX(INDIRECT($L$7 &amp; "_Regioes"),ROW(A66)),"")</f>
        <v/>
      </c>
      <c r="Y80" s="169"/>
    </row>
    <row r="81" spans="1:25" ht="15.75" customHeight="1" thickBot="1" x14ac:dyDescent="0.3">
      <c r="A81" s="321" t="s">
        <v>147</v>
      </c>
      <c r="B81" s="321"/>
      <c r="C81" s="321"/>
      <c r="D81" s="321"/>
      <c r="E81" s="321"/>
      <c r="F81" s="321"/>
      <c r="G81" s="321"/>
      <c r="H81" s="321"/>
      <c r="I81" s="321"/>
      <c r="J81" s="321"/>
      <c r="K81" s="321"/>
      <c r="L81" s="321"/>
      <c r="N81" s="176"/>
      <c r="O81" s="176"/>
      <c r="P81" s="176"/>
      <c r="Q81" s="176"/>
      <c r="R81" s="176"/>
      <c r="S81" s="176"/>
      <c r="U81" s="167" t="str" cm="1">
        <f t="array" aca="1" ref="U81" ca="1">IFERROR(INDEX(INDIRECT($L$7 &amp; "_Cidades"),ROW(A67)),"")</f>
        <v/>
      </c>
      <c r="V81" s="168"/>
      <c r="W81" s="169"/>
      <c r="X81" s="167" t="str" cm="1">
        <f t="array" aca="1" ref="X81" ca="1">IFERROR(INDEX(INDIRECT($L$7 &amp; "_Regioes"),ROW(A67)),"")</f>
        <v/>
      </c>
      <c r="Y81" s="169"/>
    </row>
    <row r="82" spans="1:25" ht="15.75" customHeight="1" thickBot="1" x14ac:dyDescent="0.3">
      <c r="N82" s="176"/>
      <c r="O82" s="176"/>
      <c r="P82" s="176"/>
      <c r="Q82" s="176"/>
      <c r="R82" s="176"/>
      <c r="S82" s="176"/>
      <c r="U82" s="167" t="str" cm="1">
        <f t="array" aca="1" ref="U82" ca="1">IFERROR(INDEX(INDIRECT($L$7 &amp; "_Cidades"),ROW(A68)),"")</f>
        <v/>
      </c>
      <c r="V82" s="168"/>
      <c r="W82" s="169"/>
      <c r="X82" s="167" t="str" cm="1">
        <f t="array" aca="1" ref="X82" ca="1">IFERROR(INDEX(INDIRECT($L$7 &amp; "_Regioes"),ROW(A68)),"")</f>
        <v/>
      </c>
      <c r="Y82" s="169"/>
    </row>
    <row r="83" spans="1:25" ht="15.75" customHeight="1" thickBot="1" x14ac:dyDescent="0.3">
      <c r="U83" s="167" t="str" cm="1">
        <f t="array" aca="1" ref="U83" ca="1">IFERROR(INDEX(INDIRECT($L$7 &amp; "_Cidades"),ROW(A70)),"")</f>
        <v/>
      </c>
      <c r="V83" s="168"/>
      <c r="W83" s="169"/>
      <c r="X83" s="167" t="str" cm="1">
        <f t="array" aca="1" ref="X83" ca="1">IFERROR(INDEX(INDIRECT($L$7 &amp; "_Regioes"),ROW(A70)),"")</f>
        <v/>
      </c>
      <c r="Y83" s="169"/>
    </row>
    <row r="84" spans="1:25" ht="15.75" customHeight="1" thickBot="1" x14ac:dyDescent="0.3">
      <c r="U84" s="167" t="str" cm="1">
        <f t="array" aca="1" ref="U84" ca="1">IFERROR(INDEX(INDIRECT($L$7 &amp; "_Cidades"),ROW(A71)),"")</f>
        <v/>
      </c>
      <c r="V84" s="168"/>
      <c r="W84" s="169"/>
      <c r="X84" s="167" t="str" cm="1">
        <f t="array" aca="1" ref="X84" ca="1">IFERROR(INDEX(INDIRECT($L$7 &amp; "_Regioes"),ROW(A71)),"")</f>
        <v/>
      </c>
      <c r="Y84" s="169"/>
    </row>
    <row r="85" spans="1:25" ht="15.75" customHeight="1" thickBot="1" x14ac:dyDescent="0.3">
      <c r="U85" s="167" t="str" cm="1">
        <f t="array" aca="1" ref="U85" ca="1">IFERROR(INDEX(INDIRECT($L$7 &amp; "_Cidades"),ROW(A72)),"")</f>
        <v/>
      </c>
      <c r="V85" s="168"/>
      <c r="W85" s="169"/>
      <c r="X85" s="167" t="str" cm="1">
        <f t="array" aca="1" ref="X85" ca="1">IFERROR(INDEX(INDIRECT($L$7 &amp; "_Regioes"),ROW(A72)),"")</f>
        <v/>
      </c>
      <c r="Y85" s="169"/>
    </row>
    <row r="86" spans="1:25" ht="15.75" customHeight="1" thickBot="1" x14ac:dyDescent="0.3">
      <c r="U86" s="167" t="str" cm="1">
        <f t="array" aca="1" ref="U86" ca="1">IFERROR(INDEX(INDIRECT($L$7 &amp; "_Cidades"),ROW(A73)),"")</f>
        <v/>
      </c>
      <c r="V86" s="168"/>
      <c r="W86" s="169"/>
      <c r="X86" s="167" t="str" cm="1">
        <f t="array" aca="1" ref="X86" ca="1">IFERROR(INDEX(INDIRECT($L$7 &amp; "_Regioes"),ROW(A73)),"")</f>
        <v/>
      </c>
      <c r="Y86" s="169"/>
    </row>
    <row r="87" spans="1:25" ht="15.75" customHeight="1" thickBot="1" x14ac:dyDescent="0.3">
      <c r="U87" s="167" t="str" cm="1">
        <f t="array" aca="1" ref="U87" ca="1">IFERROR(INDEX(INDIRECT($L$7 &amp; "_Cidades"),ROW(A74)),"")</f>
        <v/>
      </c>
      <c r="V87" s="168"/>
      <c r="W87" s="169"/>
      <c r="X87" s="167" t="str" cm="1">
        <f t="array" aca="1" ref="X87" ca="1">IFERROR(INDEX(INDIRECT($L$7 &amp; "_Regioes"),ROW(A74)),"")</f>
        <v/>
      </c>
      <c r="Y87" s="169"/>
    </row>
    <row r="88" spans="1:25" ht="15.75" customHeight="1" thickBot="1" x14ac:dyDescent="0.3">
      <c r="U88" s="167" t="str" cm="1">
        <f t="array" aca="1" ref="U88" ca="1">IFERROR(INDEX(INDIRECT($L$7 &amp; "_Cidades"),ROW(A75)),"")</f>
        <v/>
      </c>
      <c r="V88" s="168"/>
      <c r="W88" s="169"/>
      <c r="X88" s="167" t="str" cm="1">
        <f t="array" aca="1" ref="X88" ca="1">IFERROR(INDEX(INDIRECT($L$7 &amp; "_Regioes"),ROW(A75)),"")</f>
        <v/>
      </c>
      <c r="Y88" s="169"/>
    </row>
    <row r="89" spans="1:25" ht="15.75" customHeight="1" thickBot="1" x14ac:dyDescent="0.3">
      <c r="U89" s="167" t="str" cm="1">
        <f t="array" aca="1" ref="U89" ca="1">IFERROR(INDEX(INDIRECT($L$7 &amp; "_Cidades"),ROW(A76)),"")</f>
        <v/>
      </c>
      <c r="V89" s="168"/>
      <c r="W89" s="169"/>
      <c r="X89" s="167" t="str" cm="1">
        <f t="array" aca="1" ref="X89" ca="1">IFERROR(INDEX(INDIRECT($L$7 &amp; "_Regioes"),ROW(A76)),"")</f>
        <v/>
      </c>
      <c r="Y89" s="169"/>
    </row>
    <row r="90" spans="1:25" ht="15.75" customHeight="1" thickBot="1" x14ac:dyDescent="0.3">
      <c r="U90" s="167" t="str" cm="1">
        <f t="array" aca="1" ref="U90" ca="1">IFERROR(INDEX(INDIRECT($L$7 &amp; "_Cidades"),ROW(A77)),"")</f>
        <v/>
      </c>
      <c r="V90" s="168"/>
      <c r="W90" s="169"/>
      <c r="X90" s="167" t="str" cm="1">
        <f t="array" aca="1" ref="X90" ca="1">IFERROR(INDEX(INDIRECT($L$7 &amp; "_Regioes"),ROW(A77)),"")</f>
        <v/>
      </c>
      <c r="Y90" s="169"/>
    </row>
    <row r="91" spans="1:25" ht="15.75" customHeight="1" thickBot="1" x14ac:dyDescent="0.3">
      <c r="U91" s="167" t="str" cm="1">
        <f t="array" aca="1" ref="U91" ca="1">IFERROR(INDEX(INDIRECT($L$7 &amp; "_Cidades"),ROW(A78)),"")</f>
        <v/>
      </c>
      <c r="V91" s="168"/>
      <c r="W91" s="169"/>
      <c r="X91" s="167" t="str" cm="1">
        <f t="array" aca="1" ref="X91" ca="1">IFERROR(INDEX(INDIRECT($L$7 &amp; "_Regioes"),ROW(A78)),"")</f>
        <v/>
      </c>
      <c r="Y91" s="169"/>
    </row>
    <row r="92" spans="1:25" ht="15.75" customHeight="1" thickBot="1" x14ac:dyDescent="0.3">
      <c r="U92" s="167" t="str" cm="1">
        <f t="array" aca="1" ref="U92" ca="1">IFERROR(INDEX(INDIRECT($L$7 &amp; "_Cidades"),ROW(A79)),"")</f>
        <v/>
      </c>
      <c r="V92" s="168"/>
      <c r="W92" s="169"/>
      <c r="X92" s="167" t="str" cm="1">
        <f t="array" aca="1" ref="X92" ca="1">IFERROR(INDEX(INDIRECT($L$7 &amp; "_Regioes"),ROW(A79)),"")</f>
        <v/>
      </c>
      <c r="Y92" s="169"/>
    </row>
    <row r="93" spans="1:25" ht="15.75" customHeight="1" thickBot="1" x14ac:dyDescent="0.3">
      <c r="U93" s="167" t="str" cm="1">
        <f t="array" aca="1" ref="U93" ca="1">IFERROR(INDEX(INDIRECT($L$7 &amp; "_Cidades"),ROW(A80)),"")</f>
        <v/>
      </c>
      <c r="V93" s="168"/>
      <c r="W93" s="169"/>
      <c r="X93" s="167" t="str" cm="1">
        <f t="array" aca="1" ref="X93" ca="1">IFERROR(INDEX(INDIRECT($L$7 &amp; "_Regioes"),ROW(A80)),"")</f>
        <v/>
      </c>
      <c r="Y93" s="169"/>
    </row>
    <row r="94" spans="1:25" ht="15.75" customHeight="1" thickBot="1" x14ac:dyDescent="0.3">
      <c r="U94" s="167" t="str" cm="1">
        <f t="array" aca="1" ref="U94" ca="1">IFERROR(INDEX(INDIRECT($L$7 &amp; "_Cidades"),ROW(A81)),"")</f>
        <v/>
      </c>
      <c r="V94" s="168"/>
      <c r="W94" s="169"/>
      <c r="X94" s="167" t="str" cm="1">
        <f t="array" aca="1" ref="X94" ca="1">IFERROR(INDEX(INDIRECT($L$7 &amp; "_Regioes"),ROW(A81)),"")</f>
        <v/>
      </c>
      <c r="Y94" s="169"/>
    </row>
    <row r="95" spans="1:25" ht="15.75" customHeight="1" thickBot="1" x14ac:dyDescent="0.3">
      <c r="U95" s="167" t="str" cm="1">
        <f t="array" aca="1" ref="U95" ca="1">IFERROR(INDEX(INDIRECT($L$7 &amp; "_Cidades"),ROW(A82)),"")</f>
        <v/>
      </c>
      <c r="V95" s="168"/>
      <c r="W95" s="169"/>
      <c r="X95" s="167" t="str" cm="1">
        <f t="array" aca="1" ref="X95" ca="1">IFERROR(INDEX(INDIRECT($L$7 &amp; "_Regioes"),ROW(A82)),"")</f>
        <v/>
      </c>
      <c r="Y95" s="169"/>
    </row>
    <row r="96" spans="1:25" ht="15.75" thickBot="1" x14ac:dyDescent="0.3">
      <c r="U96" s="167" t="str" cm="1">
        <f t="array" aca="1" ref="U96" ca="1">IFERROR(INDEX(INDIRECT($L$7 &amp; "_Cidades"),ROW(A83)),"")</f>
        <v/>
      </c>
      <c r="V96" s="168"/>
      <c r="W96" s="169"/>
      <c r="X96" s="167" t="str" cm="1">
        <f t="array" aca="1" ref="X96" ca="1">IFERROR(INDEX(INDIRECT($L$7 &amp; "_Regioes"),ROW(A83)),"")</f>
        <v/>
      </c>
      <c r="Y96" s="169"/>
    </row>
    <row r="97" spans="21:25" ht="15.75" thickBot="1" x14ac:dyDescent="0.3">
      <c r="U97" s="167" t="str" cm="1">
        <f t="array" aca="1" ref="U97" ca="1">IFERROR(INDEX(INDIRECT($L$7 &amp; "_Cidades"),ROW(A84)),"")</f>
        <v/>
      </c>
      <c r="V97" s="168"/>
      <c r="W97" s="169"/>
      <c r="X97" s="167" t="str" cm="1">
        <f t="array" aca="1" ref="X97" ca="1">IFERROR(INDEX(INDIRECT($L$7 &amp; "_Regioes"),ROW(A84)),"")</f>
        <v/>
      </c>
      <c r="Y97" s="169"/>
    </row>
    <row r="98" spans="21:25" ht="15.75" thickBot="1" x14ac:dyDescent="0.3">
      <c r="U98" s="167" t="str" cm="1">
        <f t="array" aca="1" ref="U98" ca="1">IFERROR(INDEX(INDIRECT($L$7 &amp; "_Cidades"),ROW(A85)),"")</f>
        <v/>
      </c>
      <c r="V98" s="168"/>
      <c r="W98" s="169"/>
      <c r="X98" s="167" t="str" cm="1">
        <f t="array" aca="1" ref="X98" ca="1">IFERROR(INDEX(INDIRECT($L$7 &amp; "_Regioes"),ROW(A85)),"")</f>
        <v/>
      </c>
      <c r="Y98" s="169"/>
    </row>
    <row r="99" spans="21:25" ht="15.75" thickBot="1" x14ac:dyDescent="0.3">
      <c r="U99" s="167" t="str" cm="1">
        <f t="array" aca="1" ref="U99" ca="1">IFERROR(INDEX(INDIRECT($L$7 &amp; "_Cidades"),ROW(A86)),"")</f>
        <v/>
      </c>
      <c r="V99" s="168"/>
      <c r="W99" s="169"/>
      <c r="X99" s="167" t="str" cm="1">
        <f t="array" aca="1" ref="X99" ca="1">IFERROR(INDEX(INDIRECT($L$7 &amp; "_Regioes"),ROW(A86)),"")</f>
        <v/>
      </c>
      <c r="Y99" s="169"/>
    </row>
    <row r="100" spans="21:25" ht="15.75" thickBot="1" x14ac:dyDescent="0.3">
      <c r="U100" s="167" t="str" cm="1">
        <f t="array" aca="1" ref="U100" ca="1">IFERROR(INDEX(INDIRECT($L$7 &amp; "_Cidades"),ROW(A87)),"")</f>
        <v/>
      </c>
      <c r="V100" s="168"/>
      <c r="W100" s="169"/>
      <c r="X100" s="167" t="str" cm="1">
        <f t="array" aca="1" ref="X100" ca="1">IFERROR(INDEX(INDIRECT($L$7 &amp; "_Regioes"),ROW(A87)),"")</f>
        <v/>
      </c>
      <c r="Y100" s="169"/>
    </row>
    <row r="101" spans="21:25" ht="15.75" thickBot="1" x14ac:dyDescent="0.3">
      <c r="U101" s="167" t="str" cm="1">
        <f t="array" aca="1" ref="U101" ca="1">IFERROR(INDEX(INDIRECT($L$7 &amp; "_Cidades"),ROW(A88)),"")</f>
        <v/>
      </c>
      <c r="V101" s="168"/>
      <c r="W101" s="169"/>
      <c r="X101" s="167" t="str" cm="1">
        <f t="array" aca="1" ref="X101" ca="1">IFERROR(INDEX(INDIRECT($L$7 &amp; "_Regioes"),ROW(A88)),"")</f>
        <v/>
      </c>
      <c r="Y101" s="169"/>
    </row>
    <row r="102" spans="21:25" ht="15.75" thickBot="1" x14ac:dyDescent="0.3">
      <c r="U102" s="167" t="str" cm="1">
        <f t="array" aca="1" ref="U102" ca="1">IFERROR(INDEX(INDIRECT($L$7 &amp; "_Cidades"),ROW(A89)),"")</f>
        <v/>
      </c>
      <c r="V102" s="168"/>
      <c r="W102" s="169"/>
      <c r="X102" s="167" t="str" cm="1">
        <f t="array" aca="1" ref="X102" ca="1">IFERROR(INDEX(INDIRECT($L$7 &amp; "_Regioes"),ROW(A89)),"")</f>
        <v/>
      </c>
      <c r="Y102" s="169"/>
    </row>
    <row r="103" spans="21:25" ht="15.75" thickBot="1" x14ac:dyDescent="0.3">
      <c r="U103" s="167" t="str" cm="1">
        <f t="array" aca="1" ref="U103" ca="1">IFERROR(INDEX(INDIRECT($L$7 &amp; "_Cidades"),ROW(A90)),"")</f>
        <v/>
      </c>
      <c r="V103" s="168"/>
      <c r="W103" s="169"/>
      <c r="X103" s="167" t="str" cm="1">
        <f t="array" aca="1" ref="X103" ca="1">IFERROR(INDEX(INDIRECT($L$7 &amp; "_Regioes"),ROW(A90)),"")</f>
        <v/>
      </c>
      <c r="Y103" s="169"/>
    </row>
    <row r="104" spans="21:25" ht="15.75" thickBot="1" x14ac:dyDescent="0.3">
      <c r="U104" s="167" t="str" cm="1">
        <f t="array" aca="1" ref="U104" ca="1">IFERROR(INDEX(INDIRECT($L$7 &amp; "_Cidades"),ROW(A91)),"")</f>
        <v/>
      </c>
      <c r="V104" s="168"/>
      <c r="W104" s="169"/>
      <c r="X104" s="167" t="str" cm="1">
        <f t="array" aca="1" ref="X104" ca="1">IFERROR(INDEX(INDIRECT($L$7 &amp; "_Regioes"),ROW(A91)),"")</f>
        <v/>
      </c>
      <c r="Y104" s="169"/>
    </row>
    <row r="105" spans="21:25" ht="15.75" thickBot="1" x14ac:dyDescent="0.3">
      <c r="U105" s="167" t="str" cm="1">
        <f t="array" aca="1" ref="U105" ca="1">IFERROR(INDEX(INDIRECT($L$7 &amp; "_Cidades"),ROW(A92)),"")</f>
        <v/>
      </c>
      <c r="V105" s="168"/>
      <c r="W105" s="169"/>
      <c r="X105" s="167" t="str" cm="1">
        <f t="array" aca="1" ref="X105" ca="1">IFERROR(INDEX(INDIRECT($L$7 &amp; "_Regioes"),ROW(A92)),"")</f>
        <v/>
      </c>
      <c r="Y105" s="169"/>
    </row>
    <row r="106" spans="21:25" ht="15.75" thickBot="1" x14ac:dyDescent="0.3">
      <c r="U106" s="167" t="str" cm="1">
        <f t="array" aca="1" ref="U106" ca="1">IFERROR(INDEX(INDIRECT($L$7 &amp; "_Cidades"),ROW(A93)),"")</f>
        <v/>
      </c>
      <c r="V106" s="168"/>
      <c r="W106" s="169"/>
      <c r="X106" s="167" t="str" cm="1">
        <f t="array" aca="1" ref="X106" ca="1">IFERROR(INDEX(INDIRECT($L$7 &amp; "_Regioes"),ROW(A93)),"")</f>
        <v/>
      </c>
      <c r="Y106" s="169"/>
    </row>
    <row r="107" spans="21:25" ht="15.75" thickBot="1" x14ac:dyDescent="0.3">
      <c r="U107" s="167" t="str" cm="1">
        <f t="array" aca="1" ref="U107" ca="1">IFERROR(INDEX(INDIRECT($L$7 &amp; "_Cidades"),ROW(A94)),"")</f>
        <v/>
      </c>
      <c r="V107" s="168"/>
      <c r="W107" s="169"/>
      <c r="X107" s="167" t="str" cm="1">
        <f t="array" aca="1" ref="X107" ca="1">IFERROR(INDEX(INDIRECT($L$7 &amp; "_Regioes"),ROW(A94)),"")</f>
        <v/>
      </c>
      <c r="Y107" s="169"/>
    </row>
    <row r="108" spans="21:25" ht="15.75" thickBot="1" x14ac:dyDescent="0.3">
      <c r="U108" s="167" t="str" cm="1">
        <f t="array" aca="1" ref="U108" ca="1">IFERROR(INDEX(INDIRECT($L$7 &amp; "_Cidades"),ROW(A95)),"")</f>
        <v/>
      </c>
      <c r="V108" s="168"/>
      <c r="W108" s="169"/>
      <c r="X108" s="167" t="str" cm="1">
        <f t="array" aca="1" ref="X108" ca="1">IFERROR(INDEX(INDIRECT($L$7 &amp; "_Regioes"),ROW(A95)),"")</f>
        <v/>
      </c>
      <c r="Y108" s="169"/>
    </row>
    <row r="109" spans="21:25" ht="15.75" thickBot="1" x14ac:dyDescent="0.3">
      <c r="U109" s="167" t="str" cm="1">
        <f t="array" aca="1" ref="U109" ca="1">IFERROR(INDEX(INDIRECT($L$7 &amp; "_Cidades"),ROW(A96)),"")</f>
        <v/>
      </c>
      <c r="V109" s="168"/>
      <c r="W109" s="169"/>
      <c r="X109" s="167" t="str" cm="1">
        <f t="array" aca="1" ref="X109" ca="1">IFERROR(INDEX(INDIRECT($L$7 &amp; "_Regioes"),ROW(A96)),"")</f>
        <v/>
      </c>
      <c r="Y109" s="169"/>
    </row>
    <row r="110" spans="21:25" ht="15.75" thickBot="1" x14ac:dyDescent="0.3">
      <c r="U110" s="167" t="str" cm="1">
        <f t="array" aca="1" ref="U110" ca="1">IFERROR(INDEX(INDIRECT($L$7 &amp; "_Cidades"),ROW(A97)),"")</f>
        <v/>
      </c>
      <c r="V110" s="168"/>
      <c r="W110" s="169"/>
      <c r="X110" s="167" t="str" cm="1">
        <f t="array" aca="1" ref="X110" ca="1">IFERROR(INDEX(INDIRECT($L$7 &amp; "_Regioes"),ROW(A97)),"")</f>
        <v/>
      </c>
      <c r="Y110" s="169"/>
    </row>
    <row r="111" spans="21:25" ht="15.75" thickBot="1" x14ac:dyDescent="0.3">
      <c r="U111" s="167" t="str" cm="1">
        <f t="array" aca="1" ref="U111" ca="1">IFERROR(INDEX(INDIRECT($L$7 &amp; "_Cidades"),ROW(A98)),"")</f>
        <v/>
      </c>
      <c r="V111" s="168"/>
      <c r="W111" s="169"/>
      <c r="X111" s="167" t="str" cm="1">
        <f t="array" aca="1" ref="X111" ca="1">IFERROR(INDEX(INDIRECT($L$7 &amp; "_Regioes"),ROW(A98)),"")</f>
        <v/>
      </c>
      <c r="Y111" s="169"/>
    </row>
    <row r="112" spans="21:25" ht="15.75" thickBot="1" x14ac:dyDescent="0.3">
      <c r="U112" s="167" t="str" cm="1">
        <f t="array" aca="1" ref="U112" ca="1">IFERROR(INDEX(INDIRECT($L$7 &amp; "_Cidades"),ROW(A99)),"")</f>
        <v/>
      </c>
      <c r="V112" s="168"/>
      <c r="W112" s="169"/>
      <c r="X112" s="167" t="str" cm="1">
        <f t="array" aca="1" ref="X112" ca="1">IFERROR(INDEX(INDIRECT($L$7 &amp; "_Regioes"),ROW(A99)),"")</f>
        <v/>
      </c>
      <c r="Y112" s="169"/>
    </row>
    <row r="113" spans="20:26" ht="15.75" thickBot="1" x14ac:dyDescent="0.3">
      <c r="U113" s="167" t="str" cm="1">
        <f t="array" aca="1" ref="U113" ca="1">IFERROR(INDEX(INDIRECT($L$7 &amp; "_Cidades"),ROW(A100)),"")</f>
        <v/>
      </c>
      <c r="V113" s="168"/>
      <c r="W113" s="169"/>
      <c r="X113" s="167" t="str" cm="1">
        <f t="array" aca="1" ref="X113" ca="1">IFERROR(INDEX(INDIRECT($L$7 &amp; "_Regioes"),ROW(A100)),"")</f>
        <v/>
      </c>
      <c r="Y113" s="169"/>
    </row>
    <row r="114" spans="20:26" ht="15.75" thickBot="1" x14ac:dyDescent="0.3">
      <c r="U114" s="167" t="str" cm="1">
        <f t="array" aca="1" ref="U114" ca="1">IFERROR(INDEX(INDIRECT($L$7 &amp; "_Cidades"),ROW(A101)),"")</f>
        <v/>
      </c>
      <c r="V114" s="168"/>
      <c r="W114" s="169"/>
      <c r="X114" s="167" t="str" cm="1">
        <f t="array" aca="1" ref="X114" ca="1">IFERROR(INDEX(INDIRECT($L$7 &amp; "_Regioes"),ROW(A101)),"")</f>
        <v/>
      </c>
      <c r="Y114" s="169"/>
    </row>
    <row r="115" spans="20:26" ht="15.75" thickBot="1" x14ac:dyDescent="0.3">
      <c r="U115" s="167" t="str" cm="1">
        <f t="array" aca="1" ref="U115" ca="1">IFERROR(INDEX(INDIRECT($L$7 &amp; "_Cidades"),ROW(A102)),"")</f>
        <v/>
      </c>
      <c r="V115" s="168"/>
      <c r="W115" s="169"/>
      <c r="X115" s="167" t="str" cm="1">
        <f t="array" aca="1" ref="X115" ca="1">IFERROR(INDEX(INDIRECT($L$7 &amp; "_Regioes"),ROW(A102)),"")</f>
        <v/>
      </c>
      <c r="Y115" s="169"/>
    </row>
    <row r="116" spans="20:26" ht="15.75" thickBot="1" x14ac:dyDescent="0.3">
      <c r="U116" s="167" t="str" cm="1">
        <f t="array" aca="1" ref="U116" ca="1">IFERROR(INDEX(INDIRECT($L$7 &amp; "_Cidades"),ROW(A103)),"")</f>
        <v/>
      </c>
      <c r="V116" s="168"/>
      <c r="W116" s="169"/>
      <c r="X116" s="167" t="str" cm="1">
        <f t="array" aca="1" ref="X116" ca="1">IFERROR(INDEX(INDIRECT($L$7 &amp; "_Regioes"),ROW(A103)),"")</f>
        <v/>
      </c>
      <c r="Y116" s="169"/>
    </row>
    <row r="117" spans="20:26" ht="15.75" thickBot="1" x14ac:dyDescent="0.3">
      <c r="U117" s="167" t="str" cm="1">
        <f t="array" aca="1" ref="U117" ca="1">IFERROR(INDEX(INDIRECT($L$7 &amp; "_Cidades"),ROW(A104)),"")</f>
        <v/>
      </c>
      <c r="V117" s="168"/>
      <c r="W117" s="169"/>
      <c r="X117" s="167" t="str" cm="1">
        <f t="array" aca="1" ref="X117" ca="1">IFERROR(INDEX(INDIRECT($L$7 &amp; "_Regioes"),ROW(A104)),"")</f>
        <v/>
      </c>
      <c r="Y117" s="169"/>
    </row>
    <row r="118" spans="20:26" ht="15.75" thickBot="1" x14ac:dyDescent="0.3">
      <c r="U118" s="167" t="str" cm="1">
        <f t="array" aca="1" ref="U118" ca="1">IFERROR(INDEX(INDIRECT($L$7 &amp; "_Cidades"),ROW(A105)),"")</f>
        <v/>
      </c>
      <c r="V118" s="168"/>
      <c r="W118" s="169"/>
      <c r="X118" s="167" t="str" cm="1">
        <f t="array" aca="1" ref="X118" ca="1">IFERROR(INDEX(INDIRECT($L$7 &amp; "_Regioes"),ROW(A105)),"")</f>
        <v/>
      </c>
      <c r="Y118" s="169"/>
    </row>
    <row r="119" spans="20:26" ht="15.75" thickBot="1" x14ac:dyDescent="0.3">
      <c r="U119" s="167" t="str" cm="1">
        <f t="array" aca="1" ref="U119" ca="1">IFERROR(INDEX(INDIRECT($L$7 &amp; "_Cidades"),ROW(A106)),"")</f>
        <v/>
      </c>
      <c r="V119" s="168"/>
      <c r="W119" s="169"/>
      <c r="X119" s="167" t="str" cm="1">
        <f t="array" aca="1" ref="X119" ca="1">IFERROR(INDEX(INDIRECT($L$7 &amp; "_Regioes"),ROW(A106)),"")</f>
        <v/>
      </c>
      <c r="Y119" s="169"/>
    </row>
    <row r="120" spans="20:26" ht="15.75" thickBot="1" x14ac:dyDescent="0.3">
      <c r="U120" s="167" t="str" cm="1">
        <f t="array" aca="1" ref="U120" ca="1">IFERROR(INDEX(INDIRECT($L$7 &amp; "_Cidades"),ROW(A107)),"")</f>
        <v/>
      </c>
      <c r="V120" s="168"/>
      <c r="W120" s="169"/>
      <c r="X120" s="167" t="str" cm="1">
        <f t="array" aca="1" ref="X120" ca="1">IFERROR(INDEX(INDIRECT($L$7 &amp; "_Regioes"),ROW(A107)),"")</f>
        <v/>
      </c>
      <c r="Y120" s="169"/>
    </row>
    <row r="121" spans="20:26" ht="15.75" thickBot="1" x14ac:dyDescent="0.3">
      <c r="U121" s="167" t="str" cm="1">
        <f t="array" aca="1" ref="U121" ca="1">IFERROR(INDEX(INDIRECT($L$7 &amp; "_Cidades"),ROW(A108)),"")</f>
        <v/>
      </c>
      <c r="V121" s="168"/>
      <c r="W121" s="169"/>
      <c r="X121" s="167" t="str" cm="1">
        <f t="array" aca="1" ref="X121" ca="1">IFERROR(INDEX(INDIRECT($L$7 &amp; "_Regioes"),ROW(A108)),"")</f>
        <v/>
      </c>
      <c r="Y121" s="169"/>
    </row>
    <row r="122" spans="20:26" ht="15.75" thickBot="1" x14ac:dyDescent="0.3">
      <c r="U122" s="167" t="str" cm="1">
        <f t="array" aca="1" ref="U122" ca="1">IFERROR(INDEX(INDIRECT($L$7 &amp; "_Cidades"),ROW(A109)),"")</f>
        <v/>
      </c>
      <c r="V122" s="168"/>
      <c r="W122" s="169"/>
      <c r="X122" s="167" t="str" cm="1">
        <f t="array" aca="1" ref="X122" ca="1">IFERROR(INDEX(INDIRECT($L$7 &amp; "_Regioes"),ROW(A109)),"")</f>
        <v/>
      </c>
      <c r="Y122" s="169"/>
    </row>
    <row r="123" spans="20:26" ht="15.75" thickBot="1" x14ac:dyDescent="0.3">
      <c r="U123" s="167" t="str" cm="1">
        <f t="array" aca="1" ref="U123" ca="1">IFERROR(INDEX(INDIRECT($L$7 &amp; "_Cidades"),ROW(A110)),"")</f>
        <v/>
      </c>
      <c r="V123" s="168"/>
      <c r="W123" s="169"/>
      <c r="X123" s="167" t="str" cm="1">
        <f t="array" aca="1" ref="X123" ca="1">IFERROR(INDEX(INDIRECT($L$7 &amp; "_Regioes"),ROW(A110)),"")</f>
        <v/>
      </c>
      <c r="Y123" s="169"/>
      <c r="Z123" s="22"/>
    </row>
    <row r="124" spans="20:26" ht="15.75" thickBot="1" x14ac:dyDescent="0.3">
      <c r="U124" s="167" t="str" cm="1">
        <f t="array" aca="1" ref="U124" ca="1">IFERROR(INDEX(INDIRECT($L$7 &amp; "_Cidades"),ROW(A111)),"")</f>
        <v/>
      </c>
      <c r="V124" s="168"/>
      <c r="W124" s="169"/>
      <c r="X124" s="167" t="str" cm="1">
        <f t="array" aca="1" ref="X124" ca="1">IFERROR(INDEX(INDIRECT($L$7 &amp; "_Regioes"),ROW(A111)),"")</f>
        <v/>
      </c>
      <c r="Y124" s="169"/>
      <c r="Z124" s="22"/>
    </row>
    <row r="125" spans="20:26" ht="15.75" thickBot="1" x14ac:dyDescent="0.3">
      <c r="T125" s="22"/>
      <c r="U125" s="167" t="str" cm="1">
        <f t="array" aca="1" ref="U125" ca="1">IFERROR(INDEX(INDIRECT($L$7 &amp; "_Cidades"),ROW(A112)),"")</f>
        <v/>
      </c>
      <c r="V125" s="168"/>
      <c r="W125" s="169"/>
      <c r="X125" s="167" t="str" cm="1">
        <f t="array" aca="1" ref="X125" ca="1">IFERROR(INDEX(INDIRECT($L$7 &amp; "_Regioes"),ROW(A112)),"")</f>
        <v/>
      </c>
      <c r="Y125" s="169"/>
      <c r="Z125" s="34"/>
    </row>
    <row r="126" spans="20:26" ht="15.75" thickBot="1" x14ac:dyDescent="0.3">
      <c r="T126" s="22"/>
      <c r="U126" s="167" t="str" cm="1">
        <f t="array" aca="1" ref="U126" ca="1">IFERROR(INDEX(INDIRECT($L$7 &amp; "_Cidades"),ROW(A113)),"")</f>
        <v/>
      </c>
      <c r="V126" s="168"/>
      <c r="W126" s="169"/>
      <c r="X126" s="167" t="str" cm="1">
        <f t="array" aca="1" ref="X126" ca="1">IFERROR(INDEX(INDIRECT($L$7 &amp; "_Regioes"),ROW(A113)),"")</f>
        <v/>
      </c>
      <c r="Y126" s="169"/>
      <c r="Z126" s="22"/>
    </row>
    <row r="127" spans="20:26" ht="15.75" thickBot="1" x14ac:dyDescent="0.3">
      <c r="T127" s="34"/>
      <c r="U127" s="167" t="str" cm="1">
        <f t="array" aca="1" ref="U127" ca="1">IFERROR(INDEX(INDIRECT($L$7 &amp; "_Cidades"),ROW(A114)),"")</f>
        <v/>
      </c>
      <c r="V127" s="168"/>
      <c r="W127" s="169"/>
      <c r="X127" s="167" t="str" cm="1">
        <f t="array" aca="1" ref="X127" ca="1">IFERROR(INDEX(INDIRECT($L$7 &amp; "_Regioes"),ROW(A114)),"")</f>
        <v/>
      </c>
      <c r="Y127" s="169"/>
      <c r="Z127" s="35"/>
    </row>
    <row r="128" spans="20:26" ht="15.75" thickBot="1" x14ac:dyDescent="0.3">
      <c r="T128" s="22"/>
      <c r="U128" s="167" t="str" cm="1">
        <f t="array" aca="1" ref="U128" ca="1">IFERROR(INDEX(INDIRECT($L$7 &amp; "_Cidades"),ROW(A115)),"")</f>
        <v/>
      </c>
      <c r="V128" s="168"/>
      <c r="W128" s="169"/>
      <c r="X128" s="167" t="str" cm="1">
        <f t="array" aca="1" ref="X128" ca="1">IFERROR(INDEX(INDIRECT($L$7 &amp; "_Regioes"),ROW(A115)),"")</f>
        <v/>
      </c>
      <c r="Y128" s="169"/>
      <c r="Z128" s="35"/>
    </row>
    <row r="129" spans="20:26" ht="15.75" thickBot="1" x14ac:dyDescent="0.3">
      <c r="T129" s="35"/>
      <c r="U129" s="167" t="str" cm="1">
        <f t="array" aca="1" ref="U129" ca="1">IFERROR(INDEX(INDIRECT($L$7 &amp; "_Cidades"),ROW(A116)),"")</f>
        <v/>
      </c>
      <c r="V129" s="168"/>
      <c r="W129" s="169"/>
      <c r="X129" s="167" t="str" cm="1">
        <f t="array" aca="1" ref="X129" ca="1">IFERROR(INDEX(INDIRECT($L$7 &amp; "_Regioes"),ROW(A116)),"")</f>
        <v/>
      </c>
      <c r="Y129" s="169"/>
      <c r="Z129" s="35"/>
    </row>
    <row r="130" spans="20:26" ht="15.75" thickBot="1" x14ac:dyDescent="0.3">
      <c r="T130" s="35"/>
      <c r="U130" s="167" t="str" cm="1">
        <f t="array" aca="1" ref="U130" ca="1">IFERROR(INDEX(INDIRECT($L$7 &amp; "_Cidades"),ROW(A117)),"")</f>
        <v/>
      </c>
      <c r="V130" s="168"/>
      <c r="W130" s="169"/>
      <c r="X130" s="167" t="str" cm="1">
        <f t="array" aca="1" ref="X130" ca="1">IFERROR(INDEX(INDIRECT($L$7 &amp; "_Regioes"),ROW(A117)),"")</f>
        <v/>
      </c>
      <c r="Y130" s="169"/>
    </row>
    <row r="131" spans="20:26" ht="15.75" thickBot="1" x14ac:dyDescent="0.3">
      <c r="T131" s="35"/>
      <c r="U131" s="167" t="str" cm="1">
        <f t="array" aca="1" ref="U131" ca="1">IFERROR(INDEX(INDIRECT($L$7 &amp; "_Cidades"),ROW(A118)),"")</f>
        <v/>
      </c>
      <c r="V131" s="168"/>
      <c r="W131" s="169"/>
      <c r="X131" s="167" t="str" cm="1">
        <f t="array" aca="1" ref="X131" ca="1">IFERROR(INDEX(INDIRECT($L$7 &amp; "_Regioes"),ROW(A118)),"")</f>
        <v/>
      </c>
      <c r="Y131" s="169"/>
    </row>
    <row r="132" spans="20:26" ht="15.75" thickBot="1" x14ac:dyDescent="0.3">
      <c r="U132" s="167" t="str" cm="1">
        <f t="array" aca="1" ref="U132" ca="1">IFERROR(INDEX(INDIRECT($L$7 &amp; "_Cidades"),ROW(A119)),"")</f>
        <v/>
      </c>
      <c r="V132" s="168"/>
      <c r="W132" s="169"/>
      <c r="X132" s="167" t="str" cm="1">
        <f t="array" aca="1" ref="X132" ca="1">IFERROR(INDEX(INDIRECT($L$7 &amp; "_Regioes"),ROW(A119)),"")</f>
        <v/>
      </c>
      <c r="Y132" s="169"/>
    </row>
    <row r="133" spans="20:26" ht="15.75" thickBot="1" x14ac:dyDescent="0.3">
      <c r="U133" s="167" t="str" cm="1">
        <f t="array" aca="1" ref="U133" ca="1">IFERROR(INDEX(INDIRECT($L$7 &amp; "_Cidades"),ROW(A120)),"")</f>
        <v/>
      </c>
      <c r="V133" s="168"/>
      <c r="W133" s="169"/>
      <c r="X133" s="167" t="str" cm="1">
        <f t="array" aca="1" ref="X133" ca="1">IFERROR(INDEX(INDIRECT($L$7 &amp; "_Regioes"),ROW(A120)),"")</f>
        <v/>
      </c>
      <c r="Y133" s="169"/>
    </row>
    <row r="134" spans="20:26" ht="15.75" thickBot="1" x14ac:dyDescent="0.3">
      <c r="U134" s="167" t="str" cm="1">
        <f t="array" aca="1" ref="U134" ca="1">IFERROR(INDEX(INDIRECT($L$7 &amp; "_Cidades"),ROW(A121)),"")</f>
        <v/>
      </c>
      <c r="V134" s="168"/>
      <c r="W134" s="169"/>
      <c r="X134" s="167" t="str" cm="1">
        <f t="array" aca="1" ref="X134" ca="1">IFERROR(INDEX(INDIRECT($L$7 &amp; "_Regioes"),ROW(A121)),"")</f>
        <v/>
      </c>
      <c r="Y134" s="169"/>
    </row>
    <row r="135" spans="20:26" ht="15.75" thickBot="1" x14ac:dyDescent="0.3">
      <c r="U135" s="167" t="str" cm="1">
        <f t="array" aca="1" ref="U135" ca="1">IFERROR(INDEX(INDIRECT($L$7 &amp; "_Cidades"),ROW(A122)),"")</f>
        <v/>
      </c>
      <c r="V135" s="168"/>
      <c r="W135" s="169"/>
      <c r="X135" s="167" t="str" cm="1">
        <f t="array" aca="1" ref="X135" ca="1">IFERROR(INDEX(INDIRECT($L$7 &amp; "_Regioes"),ROW(A122)),"")</f>
        <v/>
      </c>
      <c r="Y135" s="169"/>
    </row>
    <row r="136" spans="20:26" ht="15.75" thickBot="1" x14ac:dyDescent="0.3">
      <c r="U136" s="167" t="str" cm="1">
        <f t="array" aca="1" ref="U136" ca="1">IFERROR(INDEX(INDIRECT($L$7 &amp; "_Cidades"),ROW(A123)),"")</f>
        <v/>
      </c>
      <c r="V136" s="168"/>
      <c r="W136" s="169"/>
      <c r="X136" s="167" t="str" cm="1">
        <f t="array" aca="1" ref="X136" ca="1">IFERROR(INDEX(INDIRECT($L$7 &amp; "_Regioes"),ROW(A123)),"")</f>
        <v/>
      </c>
      <c r="Y136" s="169"/>
    </row>
    <row r="137" spans="20:26" ht="15.75" thickBot="1" x14ac:dyDescent="0.3">
      <c r="U137" s="167" t="str" cm="1">
        <f t="array" aca="1" ref="U137" ca="1">IFERROR(INDEX(INDIRECT($L$7 &amp; "_Cidades"),ROW(A124)),"")</f>
        <v/>
      </c>
      <c r="V137" s="168"/>
      <c r="W137" s="169"/>
      <c r="X137" s="167" t="str" cm="1">
        <f t="array" aca="1" ref="X137" ca="1">IFERROR(INDEX(INDIRECT($L$7 &amp; "_Regioes"),ROW(A124)),"")</f>
        <v/>
      </c>
      <c r="Y137" s="169"/>
    </row>
    <row r="138" spans="20:26" ht="15.75" thickBot="1" x14ac:dyDescent="0.3">
      <c r="U138" s="167" t="str" cm="1">
        <f t="array" aca="1" ref="U138" ca="1">IFERROR(INDEX(INDIRECT($L$7 &amp; "_Cidades"),ROW(A125)),"")</f>
        <v/>
      </c>
      <c r="V138" s="168"/>
      <c r="W138" s="169"/>
      <c r="X138" s="167" t="str" cm="1">
        <f t="array" aca="1" ref="X138" ca="1">IFERROR(INDEX(INDIRECT($L$7 &amp; "_Regioes"),ROW(A125)),"")</f>
        <v/>
      </c>
      <c r="Y138" s="169"/>
    </row>
    <row r="139" spans="20:26" ht="15.75" thickBot="1" x14ac:dyDescent="0.3">
      <c r="U139" s="167" t="str" cm="1">
        <f t="array" aca="1" ref="U139" ca="1">IFERROR(INDEX(INDIRECT($L$7 &amp; "_Cidades"),ROW(A126)),"")</f>
        <v/>
      </c>
      <c r="V139" s="168"/>
      <c r="W139" s="169"/>
      <c r="X139" s="167" t="str" cm="1">
        <f t="array" aca="1" ref="X139" ca="1">IFERROR(INDEX(INDIRECT($L$7 &amp; "_Regioes"),ROW(A126)),"")</f>
        <v/>
      </c>
      <c r="Y139" s="169"/>
    </row>
    <row r="140" spans="20:26" ht="15.75" thickBot="1" x14ac:dyDescent="0.3">
      <c r="U140" s="167" t="str" cm="1">
        <f t="array" aca="1" ref="U140" ca="1">IFERROR(INDEX(INDIRECT($L$7 &amp; "_Cidades"),ROW(A127)),"")</f>
        <v/>
      </c>
      <c r="V140" s="168"/>
      <c r="W140" s="169"/>
      <c r="X140" s="167" t="str" cm="1">
        <f t="array" aca="1" ref="X140" ca="1">IFERROR(INDEX(INDIRECT($L$7 &amp; "_Regioes"),ROW(A127)),"")</f>
        <v/>
      </c>
      <c r="Y140" s="169"/>
    </row>
    <row r="141" spans="20:26" ht="15.75" thickBot="1" x14ac:dyDescent="0.3">
      <c r="U141" s="167" t="str" cm="1">
        <f t="array" aca="1" ref="U141" ca="1">IFERROR(INDEX(INDIRECT($L$7 &amp; "_Cidades"),ROW(A128)),"")</f>
        <v/>
      </c>
      <c r="V141" s="168"/>
      <c r="W141" s="169"/>
      <c r="X141" s="167" t="str" cm="1">
        <f t="array" aca="1" ref="X141" ca="1">IFERROR(INDEX(INDIRECT($L$7 &amp; "_Regioes"),ROW(A128)),"")</f>
        <v/>
      </c>
      <c r="Y141" s="169"/>
    </row>
    <row r="142" spans="20:26" ht="15.75" thickBot="1" x14ac:dyDescent="0.3">
      <c r="U142" s="167" t="str" cm="1">
        <f t="array" aca="1" ref="U142" ca="1">IFERROR(INDEX(INDIRECT($L$7 &amp; "_Cidades"),ROW(A129)),"")</f>
        <v/>
      </c>
      <c r="V142" s="168"/>
      <c r="W142" s="169"/>
      <c r="X142" s="167" t="str" cm="1">
        <f t="array" aca="1" ref="X142" ca="1">IFERROR(INDEX(INDIRECT($L$7 &amp; "_Regioes"),ROW(A129)),"")</f>
        <v/>
      </c>
      <c r="Y142" s="169"/>
    </row>
    <row r="143" spans="20:26" ht="15.75" thickBot="1" x14ac:dyDescent="0.3">
      <c r="U143" s="167" t="str" cm="1">
        <f t="array" aca="1" ref="U143" ca="1">IFERROR(INDEX(INDIRECT($L$7 &amp; "_Cidades"),ROW(A130)),"")</f>
        <v/>
      </c>
      <c r="V143" s="168"/>
      <c r="W143" s="169"/>
      <c r="X143" s="167" t="str" cm="1">
        <f t="array" aca="1" ref="X143" ca="1">IFERROR(INDEX(INDIRECT($L$7 &amp; "_Regioes"),ROW(A130)),"")</f>
        <v/>
      </c>
      <c r="Y143" s="169"/>
    </row>
    <row r="144" spans="20:26" ht="15.75" thickBot="1" x14ac:dyDescent="0.3">
      <c r="U144" s="167" t="str" cm="1">
        <f t="array" aca="1" ref="U144" ca="1">IFERROR(INDEX(INDIRECT($L$7 &amp; "_Cidades"),ROW(A131)),"")</f>
        <v/>
      </c>
      <c r="V144" s="168"/>
      <c r="W144" s="169"/>
      <c r="X144" s="167" t="str" cm="1">
        <f t="array" aca="1" ref="X144" ca="1">IFERROR(INDEX(INDIRECT($L$7 &amp; "_Regioes"),ROW(A131)),"")</f>
        <v/>
      </c>
      <c r="Y144" s="169"/>
    </row>
    <row r="145" spans="21:25" ht="15.75" thickBot="1" x14ac:dyDescent="0.3">
      <c r="U145" s="167" t="str" cm="1">
        <f t="array" aca="1" ref="U145" ca="1">IFERROR(INDEX(INDIRECT($L$7 &amp; "_Cidades"),ROW(A132)),"")</f>
        <v/>
      </c>
      <c r="V145" s="168"/>
      <c r="W145" s="169"/>
      <c r="X145" s="167" t="str" cm="1">
        <f t="array" aca="1" ref="X145" ca="1">IFERROR(INDEX(INDIRECT($L$7 &amp; "_Regioes"),ROW(A132)),"")</f>
        <v/>
      </c>
      <c r="Y145" s="169"/>
    </row>
    <row r="146" spans="21:25" ht="15.75" thickBot="1" x14ac:dyDescent="0.3">
      <c r="U146" s="167" t="str" cm="1">
        <f t="array" aca="1" ref="U146" ca="1">IFERROR(INDEX(INDIRECT($L$7 &amp; "_Cidades"),ROW(A133)),"")</f>
        <v/>
      </c>
      <c r="V146" s="168"/>
      <c r="W146" s="169"/>
      <c r="X146" s="167" t="str" cm="1">
        <f t="array" aca="1" ref="X146" ca="1">IFERROR(INDEX(INDIRECT($L$7 &amp; "_Regioes"),ROW(A133)),"")</f>
        <v/>
      </c>
      <c r="Y146" s="169"/>
    </row>
    <row r="147" spans="21:25" ht="15.75" thickBot="1" x14ac:dyDescent="0.3">
      <c r="U147" s="167" t="str" cm="1">
        <f t="array" aca="1" ref="U147" ca="1">IFERROR(INDEX(INDIRECT($L$7 &amp; "_Cidades"),ROW(A134)),"")</f>
        <v/>
      </c>
      <c r="V147" s="168"/>
      <c r="W147" s="169"/>
      <c r="X147" s="167" t="str" cm="1">
        <f t="array" aca="1" ref="X147" ca="1">IFERROR(INDEX(INDIRECT($L$7 &amp; "_Regioes"),ROW(A134)),"")</f>
        <v/>
      </c>
      <c r="Y147" s="169"/>
    </row>
    <row r="148" spans="21:25" ht="15.75" thickBot="1" x14ac:dyDescent="0.3">
      <c r="U148" s="167" t="str" cm="1">
        <f t="array" aca="1" ref="U148" ca="1">IFERROR(INDEX(INDIRECT($L$7 &amp; "_Cidades"),ROW(A135)),"")</f>
        <v/>
      </c>
      <c r="V148" s="168"/>
      <c r="W148" s="169"/>
      <c r="X148" s="167" t="str" cm="1">
        <f t="array" aca="1" ref="X148" ca="1">IFERROR(INDEX(INDIRECT($L$7 &amp; "_Regioes"),ROW(A135)),"")</f>
        <v/>
      </c>
      <c r="Y148" s="169"/>
    </row>
    <row r="149" spans="21:25" ht="15.75" thickBot="1" x14ac:dyDescent="0.3">
      <c r="U149" s="167" t="str" cm="1">
        <f t="array" aca="1" ref="U149" ca="1">IFERROR(INDEX(INDIRECT($L$7 &amp; "_Cidades"),ROW(A136)),"")</f>
        <v/>
      </c>
      <c r="V149" s="168"/>
      <c r="W149" s="169"/>
      <c r="X149" s="167" t="str" cm="1">
        <f t="array" aca="1" ref="X149" ca="1">IFERROR(INDEX(INDIRECT($L$7 &amp; "_Regioes"),ROW(A136)),"")</f>
        <v/>
      </c>
      <c r="Y149" s="169"/>
    </row>
    <row r="150" spans="21:25" ht="15.75" thickBot="1" x14ac:dyDescent="0.3">
      <c r="U150" s="167" t="str" cm="1">
        <f t="array" aca="1" ref="U150" ca="1">IFERROR(INDEX(INDIRECT($L$7 &amp; "_Cidades"),ROW(A137)),"")</f>
        <v/>
      </c>
      <c r="V150" s="168"/>
      <c r="W150" s="169"/>
      <c r="X150" s="167" t="str" cm="1">
        <f t="array" aca="1" ref="X150" ca="1">IFERROR(INDEX(INDIRECT($L$7 &amp; "_Regioes"),ROW(A137)),"")</f>
        <v/>
      </c>
      <c r="Y150" s="169"/>
    </row>
    <row r="151" spans="21:25" ht="15.75" thickBot="1" x14ac:dyDescent="0.3">
      <c r="U151" s="167" t="str" cm="1">
        <f t="array" aca="1" ref="U151" ca="1">IFERROR(INDEX(INDIRECT($L$7 &amp; "_Cidades"),ROW(A138)),"")</f>
        <v/>
      </c>
      <c r="V151" s="168"/>
      <c r="W151" s="169"/>
      <c r="X151" s="167" t="str" cm="1">
        <f t="array" aca="1" ref="X151" ca="1">IFERROR(INDEX(INDIRECT($L$7 &amp; "_Regioes"),ROW(A138)),"")</f>
        <v/>
      </c>
      <c r="Y151" s="169"/>
    </row>
    <row r="152" spans="21:25" ht="15.75" thickBot="1" x14ac:dyDescent="0.3">
      <c r="U152" s="167" t="str" cm="1">
        <f t="array" aca="1" ref="U152" ca="1">IFERROR(INDEX(INDIRECT($L$7 &amp; "_Cidades"),ROW(A139)),"")</f>
        <v/>
      </c>
      <c r="V152" s="168"/>
      <c r="W152" s="169"/>
      <c r="X152" s="167" t="str" cm="1">
        <f t="array" aca="1" ref="X152" ca="1">IFERROR(INDEX(INDIRECT($L$7 &amp; "_Regioes"),ROW(A139)),"")</f>
        <v/>
      </c>
      <c r="Y152" s="169"/>
    </row>
    <row r="153" spans="21:25" ht="15.75" thickBot="1" x14ac:dyDescent="0.3">
      <c r="U153" s="167" t="str" cm="1">
        <f t="array" aca="1" ref="U153" ca="1">IFERROR(INDEX(INDIRECT($L$7 &amp; "_Cidades"),ROW(A140)),"")</f>
        <v/>
      </c>
      <c r="V153" s="168"/>
      <c r="W153" s="169"/>
      <c r="X153" s="167" t="str" cm="1">
        <f t="array" aca="1" ref="X153" ca="1">IFERROR(INDEX(INDIRECT($L$7 &amp; "_Regioes"),ROW(A140)),"")</f>
        <v/>
      </c>
      <c r="Y153" s="169"/>
    </row>
    <row r="154" spans="21:25" ht="15.75" thickBot="1" x14ac:dyDescent="0.3">
      <c r="U154" s="167" t="str" cm="1">
        <f t="array" aca="1" ref="U154" ca="1">IFERROR(INDEX(INDIRECT($L$7 &amp; "_Cidades"),ROW(A141)),"")</f>
        <v/>
      </c>
      <c r="V154" s="168"/>
      <c r="W154" s="169"/>
      <c r="X154" s="167" t="str" cm="1">
        <f t="array" aca="1" ref="X154" ca="1">IFERROR(INDEX(INDIRECT($L$7 &amp; "_Regioes"),ROW(A141)),"")</f>
        <v/>
      </c>
      <c r="Y154" s="169"/>
    </row>
    <row r="155" spans="21:25" ht="15.75" thickBot="1" x14ac:dyDescent="0.3">
      <c r="U155" s="167" t="str" cm="1">
        <f t="array" aca="1" ref="U155" ca="1">IFERROR(INDEX(INDIRECT($L$7 &amp; "_Cidades"),ROW(A142)),"")</f>
        <v/>
      </c>
      <c r="V155" s="168"/>
      <c r="W155" s="169"/>
      <c r="X155" s="167" t="str" cm="1">
        <f t="array" aca="1" ref="X155" ca="1">IFERROR(INDEX(INDIRECT($L$7 &amp; "_Regioes"),ROW(A142)),"")</f>
        <v/>
      </c>
      <c r="Y155" s="169"/>
    </row>
    <row r="156" spans="21:25" ht="15.75" thickBot="1" x14ac:dyDescent="0.3">
      <c r="U156" s="167" t="str" cm="1">
        <f t="array" aca="1" ref="U156" ca="1">IFERROR(INDEX(INDIRECT($L$7 &amp; "_Cidades"),ROW(A143)),"")</f>
        <v/>
      </c>
      <c r="V156" s="168"/>
      <c r="W156" s="169"/>
      <c r="X156" s="167" t="str" cm="1">
        <f t="array" aca="1" ref="X156" ca="1">IFERROR(INDEX(INDIRECT($L$7 &amp; "_Regioes"),ROW(A143)),"")</f>
        <v/>
      </c>
      <c r="Y156" s="169"/>
    </row>
    <row r="157" spans="21:25" ht="15.75" thickBot="1" x14ac:dyDescent="0.3">
      <c r="U157" s="167" t="str" cm="1">
        <f t="array" aca="1" ref="U157" ca="1">IFERROR(INDEX(INDIRECT($L$7 &amp; "_Cidades"),ROW(A144)),"")</f>
        <v/>
      </c>
      <c r="V157" s="168"/>
      <c r="W157" s="169"/>
      <c r="X157" s="167" t="str" cm="1">
        <f t="array" aca="1" ref="X157" ca="1">IFERROR(INDEX(INDIRECT($L$7 &amp; "_Regioes"),ROW(A144)),"")</f>
        <v/>
      </c>
      <c r="Y157" s="169"/>
    </row>
    <row r="158" spans="21:25" ht="15.75" thickBot="1" x14ac:dyDescent="0.3">
      <c r="U158" s="167" t="str" cm="1">
        <f t="array" aca="1" ref="U158" ca="1">IFERROR(INDEX(INDIRECT($L$7 &amp; "_Cidades"),ROW(A145)),"")</f>
        <v/>
      </c>
      <c r="V158" s="168"/>
      <c r="W158" s="169"/>
      <c r="X158" s="167" t="str" cm="1">
        <f t="array" aca="1" ref="X158" ca="1">IFERROR(INDEX(INDIRECT($L$7 &amp; "_Regioes"),ROW(A145)),"")</f>
        <v/>
      </c>
      <c r="Y158" s="169"/>
    </row>
    <row r="159" spans="21:25" ht="15.75" thickBot="1" x14ac:dyDescent="0.3">
      <c r="U159" s="167" t="str" cm="1">
        <f t="array" aca="1" ref="U159" ca="1">IFERROR(INDEX(INDIRECT($L$7 &amp; "_Cidades"),ROW(A146)),"")</f>
        <v/>
      </c>
      <c r="V159" s="168"/>
      <c r="W159" s="169"/>
      <c r="X159" s="167" t="str" cm="1">
        <f t="array" aca="1" ref="X159" ca="1">IFERROR(INDEX(INDIRECT($L$7 &amp; "_Regioes"),ROW(A146)),"")</f>
        <v/>
      </c>
      <c r="Y159" s="169"/>
    </row>
    <row r="160" spans="21:25" ht="15.75" thickBot="1" x14ac:dyDescent="0.3">
      <c r="U160" s="167" t="str" cm="1">
        <f t="array" aca="1" ref="U160" ca="1">IFERROR(INDEX(INDIRECT($L$7 &amp; "_Cidades"),ROW(A147)),"")</f>
        <v/>
      </c>
      <c r="V160" s="168"/>
      <c r="W160" s="169"/>
      <c r="X160" s="167" t="str" cm="1">
        <f t="array" aca="1" ref="X160" ca="1">IFERROR(INDEX(INDIRECT($L$7 &amp; "_Regioes"),ROW(A147)),"")</f>
        <v/>
      </c>
      <c r="Y160" s="169"/>
    </row>
    <row r="161" spans="21:25" ht="15.75" thickBot="1" x14ac:dyDescent="0.3">
      <c r="U161" s="167" t="str" cm="1">
        <f t="array" aca="1" ref="U161" ca="1">IFERROR(INDEX(INDIRECT($L$7 &amp; "_Cidades"),ROW(A148)),"")</f>
        <v/>
      </c>
      <c r="V161" s="168"/>
      <c r="W161" s="169"/>
      <c r="X161" s="167" t="str" cm="1">
        <f t="array" aca="1" ref="X161" ca="1">IFERROR(INDEX(INDIRECT($L$7 &amp; "_Regioes"),ROW(A148)),"")</f>
        <v/>
      </c>
      <c r="Y161" s="169"/>
    </row>
    <row r="162" spans="21:25" ht="15.75" thickBot="1" x14ac:dyDescent="0.3">
      <c r="U162" s="167" t="str" cm="1">
        <f t="array" aca="1" ref="U162" ca="1">IFERROR(INDEX(INDIRECT($L$7 &amp; "_Cidades"),ROW(A149)),"")</f>
        <v/>
      </c>
      <c r="V162" s="168"/>
      <c r="W162" s="169"/>
      <c r="X162" s="167" t="str" cm="1">
        <f t="array" aca="1" ref="X162" ca="1">IFERROR(INDEX(INDIRECT($L$7 &amp; "_Regioes"),ROW(A149)),"")</f>
        <v/>
      </c>
      <c r="Y162" s="169"/>
    </row>
    <row r="163" spans="21:25" ht="15.75" thickBot="1" x14ac:dyDescent="0.3">
      <c r="U163" s="167" t="str" cm="1">
        <f t="array" aca="1" ref="U163" ca="1">IFERROR(INDEX(INDIRECT($L$7 &amp; "_Cidades"),ROW(A150)),"")</f>
        <v/>
      </c>
      <c r="V163" s="168"/>
      <c r="W163" s="169"/>
      <c r="X163" s="167" t="str" cm="1">
        <f t="array" aca="1" ref="X163" ca="1">IFERROR(INDEX(INDIRECT($L$7 &amp; "_Regioes"),ROW(A150)),"")</f>
        <v/>
      </c>
      <c r="Y163" s="169"/>
    </row>
    <row r="164" spans="21:25" ht="15.75" thickBot="1" x14ac:dyDescent="0.3">
      <c r="U164" s="167" t="str" cm="1">
        <f t="array" aca="1" ref="U164" ca="1">IFERROR(INDEX(INDIRECT($L$7 &amp; "_Cidades"),ROW(A151)),"")</f>
        <v/>
      </c>
      <c r="V164" s="168"/>
      <c r="W164" s="169"/>
      <c r="X164" s="167" t="str" cm="1">
        <f t="array" aca="1" ref="X164" ca="1">IFERROR(INDEX(INDIRECT($L$7 &amp; "_Regioes"),ROW(A151)),"")</f>
        <v/>
      </c>
      <c r="Y164" s="169"/>
    </row>
    <row r="165" spans="21:25" ht="15.75" thickBot="1" x14ac:dyDescent="0.3">
      <c r="U165" s="167" t="str" cm="1">
        <f t="array" aca="1" ref="U165" ca="1">IFERROR(INDEX(INDIRECT($L$7 &amp; "_Cidades"),ROW(A152)),"")</f>
        <v/>
      </c>
      <c r="V165" s="168"/>
      <c r="W165" s="169"/>
      <c r="X165" s="167" t="str" cm="1">
        <f t="array" aca="1" ref="X165" ca="1">IFERROR(INDEX(INDIRECT($L$7 &amp; "_Regioes"),ROW(A152)),"")</f>
        <v/>
      </c>
      <c r="Y165" s="169"/>
    </row>
    <row r="166" spans="21:25" ht="15.75" thickBot="1" x14ac:dyDescent="0.3">
      <c r="U166" s="167" t="str" cm="1">
        <f t="array" aca="1" ref="U166" ca="1">IFERROR(INDEX(INDIRECT($L$7 &amp; "_Cidades"),ROW(A153)),"")</f>
        <v/>
      </c>
      <c r="V166" s="168"/>
      <c r="W166" s="169"/>
      <c r="X166" s="167" t="str" cm="1">
        <f t="array" aca="1" ref="X166" ca="1">IFERROR(INDEX(INDIRECT($L$7 &amp; "_Regioes"),ROW(A153)),"")</f>
        <v/>
      </c>
      <c r="Y166" s="169"/>
    </row>
    <row r="167" spans="21:25" ht="15.75" thickBot="1" x14ac:dyDescent="0.3">
      <c r="U167" s="167" t="str" cm="1">
        <f t="array" aca="1" ref="U167" ca="1">IFERROR(INDEX(INDIRECT($L$7 &amp; "_Cidades"),ROW(A154)),"")</f>
        <v/>
      </c>
      <c r="V167" s="168"/>
      <c r="W167" s="169"/>
      <c r="X167" s="167" t="str" cm="1">
        <f t="array" aca="1" ref="X167" ca="1">IFERROR(INDEX(INDIRECT($L$7 &amp; "_Regioes"),ROW(A154)),"")</f>
        <v/>
      </c>
      <c r="Y167" s="169"/>
    </row>
    <row r="168" spans="21:25" ht="15.75" thickBot="1" x14ac:dyDescent="0.3">
      <c r="U168" s="167" t="str" cm="1">
        <f t="array" aca="1" ref="U168" ca="1">IFERROR(INDEX(INDIRECT($L$7 &amp; "_Cidades"),ROW(A155)),"")</f>
        <v/>
      </c>
      <c r="V168" s="168"/>
      <c r="W168" s="169"/>
      <c r="X168" s="167" t="str" cm="1">
        <f t="array" aca="1" ref="X168" ca="1">IFERROR(INDEX(INDIRECT($L$7 &amp; "_Regioes"),ROW(A155)),"")</f>
        <v/>
      </c>
      <c r="Y168" s="169"/>
    </row>
    <row r="169" spans="21:25" ht="15.75" thickBot="1" x14ac:dyDescent="0.3">
      <c r="U169" s="167" t="str" cm="1">
        <f t="array" aca="1" ref="U169" ca="1">IFERROR(INDEX(INDIRECT($L$7 &amp; "_Cidades"),ROW(A156)),"")</f>
        <v/>
      </c>
      <c r="V169" s="168"/>
      <c r="W169" s="169"/>
      <c r="X169" s="167" t="str" cm="1">
        <f t="array" aca="1" ref="X169" ca="1">IFERROR(INDEX(INDIRECT($L$7 &amp; "_Regioes"),ROW(A156)),"")</f>
        <v/>
      </c>
      <c r="Y169" s="169"/>
    </row>
    <row r="170" spans="21:25" ht="15.75" thickBot="1" x14ac:dyDescent="0.3">
      <c r="U170" s="167" t="str" cm="1">
        <f t="array" aca="1" ref="U170" ca="1">IFERROR(INDEX(INDIRECT($L$7 &amp; "_Cidades"),ROW(A157)),"")</f>
        <v/>
      </c>
      <c r="V170" s="168"/>
      <c r="W170" s="169"/>
      <c r="X170" s="167" t="str" cm="1">
        <f t="array" aca="1" ref="X170" ca="1">IFERROR(INDEX(INDIRECT($L$7 &amp; "_Regioes"),ROW(A157)),"")</f>
        <v/>
      </c>
      <c r="Y170" s="169"/>
    </row>
    <row r="171" spans="21:25" ht="15.75" thickBot="1" x14ac:dyDescent="0.3">
      <c r="U171" s="167" t="str" cm="1">
        <f t="array" aca="1" ref="U171" ca="1">IFERROR(INDEX(INDIRECT($L$7 &amp; "_Cidades"),ROW(A158)),"")</f>
        <v/>
      </c>
      <c r="V171" s="168"/>
      <c r="W171" s="169"/>
      <c r="X171" s="167" t="str" cm="1">
        <f t="array" aca="1" ref="X171" ca="1">IFERROR(INDEX(INDIRECT($L$7 &amp; "_Regioes"),ROW(A158)),"")</f>
        <v/>
      </c>
      <c r="Y171" s="169"/>
    </row>
    <row r="172" spans="21:25" ht="15.75" thickBot="1" x14ac:dyDescent="0.3">
      <c r="U172" s="167" t="str" cm="1">
        <f t="array" aca="1" ref="U172" ca="1">IFERROR(INDEX(INDIRECT($L$7 &amp; "_Cidades"),ROW(A159)),"")</f>
        <v/>
      </c>
      <c r="V172" s="168"/>
      <c r="W172" s="169"/>
      <c r="X172" s="167" t="str" cm="1">
        <f t="array" aca="1" ref="X172" ca="1">IFERROR(INDEX(INDIRECT($L$7 &amp; "_Regioes"),ROW(A159)),"")</f>
        <v/>
      </c>
      <c r="Y172" s="169"/>
    </row>
    <row r="173" spans="21:25" ht="15.75" thickBot="1" x14ac:dyDescent="0.3">
      <c r="U173" s="167" t="str" cm="1">
        <f t="array" aca="1" ref="U173" ca="1">IFERROR(INDEX(INDIRECT($L$7 &amp; "_Cidades"),ROW(A160)),"")</f>
        <v/>
      </c>
      <c r="V173" s="168"/>
      <c r="W173" s="169"/>
      <c r="X173" s="167" t="str" cm="1">
        <f t="array" aca="1" ref="X173" ca="1">IFERROR(INDEX(INDIRECT($L$7 &amp; "_Regioes"),ROW(A160)),"")</f>
        <v/>
      </c>
      <c r="Y173" s="169"/>
    </row>
    <row r="174" spans="21:25" ht="15.75" thickBot="1" x14ac:dyDescent="0.3">
      <c r="U174" s="167" t="str" cm="1">
        <f t="array" aca="1" ref="U174" ca="1">IFERROR(INDEX(INDIRECT($L$7 &amp; "_Cidades"),ROW(A161)),"")</f>
        <v/>
      </c>
      <c r="V174" s="168"/>
      <c r="W174" s="169"/>
      <c r="X174" s="167" t="str" cm="1">
        <f t="array" aca="1" ref="X174" ca="1">IFERROR(INDEX(INDIRECT($L$7 &amp; "_Regioes"),ROW(A161)),"")</f>
        <v/>
      </c>
      <c r="Y174" s="169"/>
    </row>
    <row r="175" spans="21:25" ht="15.75" thickBot="1" x14ac:dyDescent="0.3">
      <c r="U175" s="167" t="str" cm="1">
        <f t="array" aca="1" ref="U175" ca="1">IFERROR(INDEX(INDIRECT($L$7 &amp; "_Cidades"),ROW(A162)),"")</f>
        <v/>
      </c>
      <c r="V175" s="168"/>
      <c r="W175" s="169"/>
      <c r="X175" s="167" t="str" cm="1">
        <f t="array" aca="1" ref="X175" ca="1">IFERROR(INDEX(INDIRECT($L$7 &amp; "_Regioes"),ROW(A162)),"")</f>
        <v/>
      </c>
      <c r="Y175" s="169"/>
    </row>
    <row r="176" spans="21:25" ht="15.75" thickBot="1" x14ac:dyDescent="0.3">
      <c r="U176" s="167" t="str" cm="1">
        <f t="array" aca="1" ref="U176" ca="1">IFERROR(INDEX(INDIRECT($L$7 &amp; "_Cidades"),ROW(A163)),"")</f>
        <v/>
      </c>
      <c r="V176" s="168"/>
      <c r="W176" s="169"/>
      <c r="X176" s="167" t="str" cm="1">
        <f t="array" aca="1" ref="X176" ca="1">IFERROR(INDEX(INDIRECT($L$7 &amp; "_Regioes"),ROW(A163)),"")</f>
        <v/>
      </c>
      <c r="Y176" s="169"/>
    </row>
    <row r="177" spans="21:25" ht="15.75" thickBot="1" x14ac:dyDescent="0.3">
      <c r="U177" s="167" t="str" cm="1">
        <f t="array" aca="1" ref="U177" ca="1">IFERROR(INDEX(INDIRECT($L$7 &amp; "_Cidades"),ROW(A164)),"")</f>
        <v/>
      </c>
      <c r="V177" s="168"/>
      <c r="W177" s="169"/>
      <c r="X177" s="167" t="str" cm="1">
        <f t="array" aca="1" ref="X177" ca="1">IFERROR(INDEX(INDIRECT($L$7 &amp; "_Regioes"),ROW(A164)),"")</f>
        <v/>
      </c>
      <c r="Y177" s="169"/>
    </row>
    <row r="178" spans="21:25" ht="15.75" thickBot="1" x14ac:dyDescent="0.3">
      <c r="U178" s="167" t="str" cm="1">
        <f t="array" aca="1" ref="U178" ca="1">IFERROR(INDEX(INDIRECT($L$7 &amp; "_Cidades"),ROW(A165)),"")</f>
        <v/>
      </c>
      <c r="V178" s="168"/>
      <c r="W178" s="169"/>
      <c r="X178" s="167" t="str" cm="1">
        <f t="array" aca="1" ref="X178" ca="1">IFERROR(INDEX(INDIRECT($L$7 &amp; "_Regioes"),ROW(A165)),"")</f>
        <v/>
      </c>
      <c r="Y178" s="169"/>
    </row>
    <row r="179" spans="21:25" ht="15.75" thickBot="1" x14ac:dyDescent="0.3">
      <c r="U179" s="167" t="str" cm="1">
        <f t="array" aca="1" ref="U179" ca="1">IFERROR(INDEX(INDIRECT($L$7 &amp; "_Cidades"),ROW(A166)),"")</f>
        <v/>
      </c>
      <c r="V179" s="168"/>
      <c r="W179" s="169"/>
      <c r="X179" s="167" t="str" cm="1">
        <f t="array" aca="1" ref="X179" ca="1">IFERROR(INDEX(INDIRECT($L$7 &amp; "_Regioes"),ROW(A166)),"")</f>
        <v/>
      </c>
      <c r="Y179" s="169"/>
    </row>
    <row r="180" spans="21:25" ht="15.75" thickBot="1" x14ac:dyDescent="0.3">
      <c r="U180" s="167" t="str" cm="1">
        <f t="array" aca="1" ref="U180" ca="1">IFERROR(INDEX(INDIRECT($L$7 &amp; "_Cidades"),ROW(A167)),"")</f>
        <v/>
      </c>
      <c r="V180" s="168"/>
      <c r="W180" s="169"/>
      <c r="X180" s="167" t="str" cm="1">
        <f t="array" aca="1" ref="X180" ca="1">IFERROR(INDEX(INDIRECT($L$7 &amp; "_Regioes"),ROW(A167)),"")</f>
        <v/>
      </c>
      <c r="Y180" s="169"/>
    </row>
    <row r="181" spans="21:25" ht="15.75" thickBot="1" x14ac:dyDescent="0.3">
      <c r="U181" s="167" t="str" cm="1">
        <f t="array" aca="1" ref="U181" ca="1">IFERROR(INDEX(INDIRECT($L$7 &amp; "_Cidades"),ROW(A168)),"")</f>
        <v/>
      </c>
      <c r="V181" s="168"/>
      <c r="W181" s="169"/>
      <c r="X181" s="167" t="str" cm="1">
        <f t="array" aca="1" ref="X181" ca="1">IFERROR(INDEX(INDIRECT($L$7 &amp; "_Regioes"),ROW(A168)),"")</f>
        <v/>
      </c>
      <c r="Y181" s="169"/>
    </row>
    <row r="182" spans="21:25" ht="15.75" thickBot="1" x14ac:dyDescent="0.3">
      <c r="U182" s="167" t="str" cm="1">
        <f t="array" aca="1" ref="U182" ca="1">IFERROR(INDEX(INDIRECT($L$7 &amp; "_Cidades"),ROW(A169)),"")</f>
        <v/>
      </c>
      <c r="V182" s="168"/>
      <c r="W182" s="169"/>
      <c r="X182" s="167" t="str" cm="1">
        <f t="array" aca="1" ref="X182" ca="1">IFERROR(INDEX(INDIRECT($L$7 &amp; "_Regioes"),ROW(A169)),"")</f>
        <v/>
      </c>
      <c r="Y182" s="169"/>
    </row>
    <row r="183" spans="21:25" ht="15.75" thickBot="1" x14ac:dyDescent="0.3">
      <c r="U183" s="167" t="str" cm="1">
        <f t="array" aca="1" ref="U183" ca="1">IFERROR(INDEX(INDIRECT($L$7 &amp; "_Cidades"),ROW(A170)),"")</f>
        <v/>
      </c>
      <c r="V183" s="168"/>
      <c r="W183" s="169"/>
      <c r="X183" s="167" t="str" cm="1">
        <f t="array" aca="1" ref="X183" ca="1">IFERROR(INDEX(INDIRECT($L$7 &amp; "_Regioes"),ROW(A170)),"")</f>
        <v/>
      </c>
      <c r="Y183" s="169"/>
    </row>
    <row r="184" spans="21:25" ht="15.75" thickBot="1" x14ac:dyDescent="0.3">
      <c r="U184" s="167" t="str" cm="1">
        <f t="array" aca="1" ref="U184" ca="1">IFERROR(INDEX(INDIRECT($L$7 &amp; "_Cidades"),ROW(A171)),"")</f>
        <v/>
      </c>
      <c r="V184" s="168"/>
      <c r="W184" s="169"/>
      <c r="X184" s="167" t="str" cm="1">
        <f t="array" aca="1" ref="X184" ca="1">IFERROR(INDEX(INDIRECT($L$7 &amp; "_Regioes"),ROW(A171)),"")</f>
        <v/>
      </c>
      <c r="Y184" s="169"/>
    </row>
    <row r="185" spans="21:25" ht="15.75" thickBot="1" x14ac:dyDescent="0.3">
      <c r="U185" s="167" t="str" cm="1">
        <f t="array" aca="1" ref="U185" ca="1">IFERROR(INDEX(INDIRECT($L$7 &amp; "_Cidades"),ROW(A172)),"")</f>
        <v/>
      </c>
      <c r="V185" s="168"/>
      <c r="W185" s="169"/>
      <c r="X185" s="167" t="str" cm="1">
        <f t="array" aca="1" ref="X185" ca="1">IFERROR(INDEX(INDIRECT($L$7 &amp; "_Regioes"),ROW(A172)),"")</f>
        <v/>
      </c>
      <c r="Y185" s="169"/>
    </row>
    <row r="186" spans="21:25" ht="15.75" thickBot="1" x14ac:dyDescent="0.3">
      <c r="U186" s="167" t="str" cm="1">
        <f t="array" aca="1" ref="U186" ca="1">IFERROR(INDEX(INDIRECT($L$7 &amp; "_Cidades"),ROW(A173)),"")</f>
        <v/>
      </c>
      <c r="V186" s="168"/>
      <c r="W186" s="169"/>
      <c r="X186" s="167" t="str" cm="1">
        <f t="array" aca="1" ref="X186" ca="1">IFERROR(INDEX(INDIRECT($L$7 &amp; "_Regioes"),ROW(A173)),"")</f>
        <v/>
      </c>
      <c r="Y186" s="169"/>
    </row>
    <row r="187" spans="21:25" ht="15.75" thickBot="1" x14ac:dyDescent="0.3">
      <c r="U187" s="167" t="str" cm="1">
        <f t="array" aca="1" ref="U187" ca="1">IFERROR(INDEX(INDIRECT($L$7 &amp; "_Cidades"),ROW(A174)),"")</f>
        <v/>
      </c>
      <c r="V187" s="168"/>
      <c r="W187" s="169"/>
      <c r="X187" s="167" t="str" cm="1">
        <f t="array" aca="1" ref="X187" ca="1">IFERROR(INDEX(INDIRECT($L$7 &amp; "_Regioes"),ROW(A174)),"")</f>
        <v/>
      </c>
      <c r="Y187" s="169"/>
    </row>
    <row r="188" spans="21:25" ht="15.75" thickBot="1" x14ac:dyDescent="0.3">
      <c r="U188" s="167" t="str" cm="1">
        <f t="array" aca="1" ref="U188" ca="1">IFERROR(INDEX(INDIRECT($L$7 &amp; "_Cidades"),ROW(A175)),"")</f>
        <v/>
      </c>
      <c r="V188" s="168"/>
      <c r="W188" s="169"/>
      <c r="X188" s="167" t="str" cm="1">
        <f t="array" aca="1" ref="X188" ca="1">IFERROR(INDEX(INDIRECT($L$7 &amp; "_Regioes"),ROW(A175)),"")</f>
        <v/>
      </c>
      <c r="Y188" s="169"/>
    </row>
    <row r="189" spans="21:25" ht="15.75" thickBot="1" x14ac:dyDescent="0.3">
      <c r="U189" s="167" t="str" cm="1">
        <f t="array" aca="1" ref="U189" ca="1">IFERROR(INDEX(INDIRECT($L$7 &amp; "_Cidades"),ROW(A176)),"")</f>
        <v/>
      </c>
      <c r="V189" s="168"/>
      <c r="W189" s="169"/>
      <c r="X189" s="167" t="str" cm="1">
        <f t="array" aca="1" ref="X189" ca="1">IFERROR(INDEX(INDIRECT($L$7 &amp; "_Regioes"),ROW(A176)),"")</f>
        <v/>
      </c>
      <c r="Y189" s="169"/>
    </row>
    <row r="190" spans="21:25" ht="15.75" thickBot="1" x14ac:dyDescent="0.3">
      <c r="U190" s="167" t="str" cm="1">
        <f t="array" aca="1" ref="U190" ca="1">IFERROR(INDEX(INDIRECT($L$7 &amp; "_Cidades"),ROW(A177)),"")</f>
        <v/>
      </c>
      <c r="V190" s="168"/>
      <c r="W190" s="169"/>
      <c r="X190" s="167" t="str" cm="1">
        <f t="array" aca="1" ref="X190" ca="1">IFERROR(INDEX(INDIRECT($L$7 &amp; "_Regioes"),ROW(A177)),"")</f>
        <v/>
      </c>
      <c r="Y190" s="169"/>
    </row>
    <row r="191" spans="21:25" ht="15.75" thickBot="1" x14ac:dyDescent="0.3">
      <c r="U191" s="167" t="str" cm="1">
        <f t="array" aca="1" ref="U191" ca="1">IFERROR(INDEX(INDIRECT($L$7 &amp; "_Cidades"),ROW(A178)),"")</f>
        <v/>
      </c>
      <c r="V191" s="168"/>
      <c r="W191" s="169"/>
      <c r="X191" s="167" t="str" cm="1">
        <f t="array" aca="1" ref="X191" ca="1">IFERROR(INDEX(INDIRECT($L$7 &amp; "_Regioes"),ROW(A178)),"")</f>
        <v/>
      </c>
      <c r="Y191" s="169"/>
    </row>
    <row r="192" spans="21:25" ht="15.75" thickBot="1" x14ac:dyDescent="0.3">
      <c r="U192" s="167" t="str" cm="1">
        <f t="array" aca="1" ref="U192" ca="1">IFERROR(INDEX(INDIRECT($L$7 &amp; "_Cidades"),ROW(A179)),"")</f>
        <v/>
      </c>
      <c r="V192" s="168"/>
      <c r="W192" s="169"/>
      <c r="X192" s="167" t="str" cm="1">
        <f t="array" aca="1" ref="X192" ca="1">IFERROR(INDEX(INDIRECT($L$7 &amp; "_Regioes"),ROW(A179)),"")</f>
        <v/>
      </c>
      <c r="Y192" s="169"/>
    </row>
    <row r="193" spans="21:25" ht="15.75" thickBot="1" x14ac:dyDescent="0.3">
      <c r="U193" s="167" t="str" cm="1">
        <f t="array" aca="1" ref="U193" ca="1">IFERROR(INDEX(INDIRECT($L$7 &amp; "_Cidades"),ROW(A180)),"")</f>
        <v/>
      </c>
      <c r="V193" s="168"/>
      <c r="W193" s="169"/>
      <c r="X193" s="167" t="str" cm="1">
        <f t="array" aca="1" ref="X193" ca="1">IFERROR(INDEX(INDIRECT($L$7 &amp; "_Regioes"),ROW(A180)),"")</f>
        <v/>
      </c>
      <c r="Y193" s="169"/>
    </row>
    <row r="194" spans="21:25" ht="15.75" thickBot="1" x14ac:dyDescent="0.3">
      <c r="U194" s="167" t="str" cm="1">
        <f t="array" aca="1" ref="U194" ca="1">IFERROR(INDEX(INDIRECT($L$7 &amp; "_Cidades"),ROW(A181)),"")</f>
        <v/>
      </c>
      <c r="V194" s="168"/>
      <c r="W194" s="169"/>
      <c r="X194" s="167" t="str" cm="1">
        <f t="array" aca="1" ref="X194" ca="1">IFERROR(INDEX(INDIRECT($L$7 &amp; "_Regioes"),ROW(A181)),"")</f>
        <v/>
      </c>
      <c r="Y194" s="169"/>
    </row>
    <row r="195" spans="21:25" ht="15.75" thickBot="1" x14ac:dyDescent="0.3">
      <c r="U195" s="167" t="str" cm="1">
        <f t="array" aca="1" ref="U195" ca="1">IFERROR(INDEX(INDIRECT($L$7 &amp; "_Cidades"),ROW(A182)),"")</f>
        <v/>
      </c>
      <c r="V195" s="168"/>
      <c r="W195" s="169"/>
      <c r="X195" s="167" t="str" cm="1">
        <f t="array" aca="1" ref="X195" ca="1">IFERROR(INDEX(INDIRECT($L$7 &amp; "_Regioes"),ROW(A182)),"")</f>
        <v/>
      </c>
      <c r="Y195" s="169"/>
    </row>
    <row r="196" spans="21:25" ht="15.75" thickBot="1" x14ac:dyDescent="0.3">
      <c r="U196" s="167" t="str" cm="1">
        <f t="array" aca="1" ref="U196" ca="1">IFERROR(INDEX(INDIRECT($L$7 &amp; "_Cidades"),ROW(A183)),"")</f>
        <v/>
      </c>
      <c r="V196" s="168"/>
      <c r="W196" s="169"/>
      <c r="X196" s="167" t="str" cm="1">
        <f t="array" aca="1" ref="X196" ca="1">IFERROR(INDEX(INDIRECT($L$7 &amp; "_Regioes"),ROW(A183)),"")</f>
        <v/>
      </c>
      <c r="Y196" s="169"/>
    </row>
    <row r="197" spans="21:25" ht="15.75" thickBot="1" x14ac:dyDescent="0.3">
      <c r="U197" s="167" t="str" cm="1">
        <f t="array" aca="1" ref="U197" ca="1">IFERROR(INDEX(INDIRECT($L$7 &amp; "_Cidades"),ROW(A184)),"")</f>
        <v/>
      </c>
      <c r="V197" s="168"/>
      <c r="W197" s="169"/>
      <c r="X197" s="167" t="str" cm="1">
        <f t="array" aca="1" ref="X197" ca="1">IFERROR(INDEX(INDIRECT($L$7 &amp; "_Regioes"),ROW(A184)),"")</f>
        <v/>
      </c>
      <c r="Y197" s="169"/>
    </row>
    <row r="198" spans="21:25" ht="15.75" thickBot="1" x14ac:dyDescent="0.3">
      <c r="U198" s="167" t="str" cm="1">
        <f t="array" aca="1" ref="U198" ca="1">IFERROR(INDEX(INDIRECT($L$7 &amp; "_Cidades"),ROW(A185)),"")</f>
        <v/>
      </c>
      <c r="V198" s="168"/>
      <c r="W198" s="169"/>
      <c r="X198" s="167" t="str" cm="1">
        <f t="array" aca="1" ref="X198" ca="1">IFERROR(INDEX(INDIRECT($L$7 &amp; "_Regioes"),ROW(A185)),"")</f>
        <v/>
      </c>
      <c r="Y198" s="169"/>
    </row>
    <row r="199" spans="21:25" ht="15.75" thickBot="1" x14ac:dyDescent="0.3">
      <c r="U199" s="167" t="str" cm="1">
        <f t="array" aca="1" ref="U199" ca="1">IFERROR(INDEX(INDIRECT($L$7 &amp; "_Cidades"),ROW(A186)),"")</f>
        <v/>
      </c>
      <c r="V199" s="168"/>
      <c r="W199" s="169"/>
      <c r="X199" s="167" t="str" cm="1">
        <f t="array" aca="1" ref="X199" ca="1">IFERROR(INDEX(INDIRECT($L$7 &amp; "_Regioes"),ROW(A186)),"")</f>
        <v/>
      </c>
      <c r="Y199" s="169"/>
    </row>
    <row r="200" spans="21:25" ht="15.75" thickBot="1" x14ac:dyDescent="0.3">
      <c r="U200" s="167" t="str" cm="1">
        <f t="array" aca="1" ref="U200" ca="1">IFERROR(INDEX(INDIRECT($L$7 &amp; "_Cidades"),ROW(A187)),"")</f>
        <v/>
      </c>
      <c r="V200" s="168"/>
      <c r="W200" s="169"/>
      <c r="X200" s="167" t="str" cm="1">
        <f t="array" aca="1" ref="X200" ca="1">IFERROR(INDEX(INDIRECT($L$7 &amp; "_Regioes"),ROW(A187)),"")</f>
        <v/>
      </c>
      <c r="Y200" s="169"/>
    </row>
    <row r="201" spans="21:25" ht="15.75" thickBot="1" x14ac:dyDescent="0.3">
      <c r="U201" s="167" t="str" cm="1">
        <f t="array" aca="1" ref="U201" ca="1">IFERROR(INDEX(INDIRECT($L$7 &amp; "_Cidades"),ROW(A188)),"")</f>
        <v/>
      </c>
      <c r="V201" s="168"/>
      <c r="W201" s="169"/>
      <c r="X201" s="167" t="str" cm="1">
        <f t="array" aca="1" ref="X201" ca="1">IFERROR(INDEX(INDIRECT($L$7 &amp; "_Regioes"),ROW(A188)),"")</f>
        <v/>
      </c>
      <c r="Y201" s="169"/>
    </row>
    <row r="202" spans="21:25" ht="15.75" thickBot="1" x14ac:dyDescent="0.3">
      <c r="U202" s="167" t="str" cm="1">
        <f t="array" aca="1" ref="U202" ca="1">IFERROR(INDEX(INDIRECT($L$7 &amp; "_Cidades"),ROW(A189)),"")</f>
        <v/>
      </c>
      <c r="V202" s="168"/>
      <c r="W202" s="169"/>
      <c r="X202" s="167" t="str" cm="1">
        <f t="array" aca="1" ref="X202" ca="1">IFERROR(INDEX(INDIRECT($L$7 &amp; "_Regioes"),ROW(A189)),"")</f>
        <v/>
      </c>
      <c r="Y202" s="169"/>
    </row>
    <row r="203" spans="21:25" ht="15.75" thickBot="1" x14ac:dyDescent="0.3">
      <c r="U203" s="167" t="str" cm="1">
        <f t="array" aca="1" ref="U203" ca="1">IFERROR(INDEX(INDIRECT($L$7 &amp; "_Cidades"),ROW(A190)),"")</f>
        <v/>
      </c>
      <c r="V203" s="168"/>
      <c r="W203" s="169"/>
      <c r="X203" s="167" t="str" cm="1">
        <f t="array" aca="1" ref="X203" ca="1">IFERROR(INDEX(INDIRECT($L$7 &amp; "_Regioes"),ROW(A190)),"")</f>
        <v/>
      </c>
      <c r="Y203" s="169"/>
    </row>
    <row r="204" spans="21:25" ht="15.75" thickBot="1" x14ac:dyDescent="0.3">
      <c r="U204" s="167" t="str" cm="1">
        <f t="array" aca="1" ref="U204" ca="1">IFERROR(INDEX(INDIRECT($L$7 &amp; "_Cidades"),ROW(A191)),"")</f>
        <v/>
      </c>
      <c r="V204" s="168"/>
      <c r="W204" s="169"/>
      <c r="X204" s="167" t="str" cm="1">
        <f t="array" aca="1" ref="X204" ca="1">IFERROR(INDEX(INDIRECT($L$7 &amp; "_Regioes"),ROW(A191)),"")</f>
        <v/>
      </c>
      <c r="Y204" s="169"/>
    </row>
    <row r="205" spans="21:25" ht="15.75" thickBot="1" x14ac:dyDescent="0.3">
      <c r="U205" s="167" t="str" cm="1">
        <f t="array" aca="1" ref="U205" ca="1">IFERROR(INDEX(INDIRECT($L$7 &amp; "_Cidades"),ROW(A192)),"")</f>
        <v/>
      </c>
      <c r="V205" s="168"/>
      <c r="W205" s="169"/>
      <c r="X205" s="167" t="str" cm="1">
        <f t="array" aca="1" ref="X205" ca="1">IFERROR(INDEX(INDIRECT($L$7 &amp; "_Regioes"),ROW(A192)),"")</f>
        <v/>
      </c>
      <c r="Y205" s="169"/>
    </row>
    <row r="206" spans="21:25" ht="15.75" thickBot="1" x14ac:dyDescent="0.3">
      <c r="U206" s="167" t="str" cm="1">
        <f t="array" aca="1" ref="U206" ca="1">IFERROR(INDEX(INDIRECT($L$7 &amp; "_Cidades"),ROW(A193)),"")</f>
        <v/>
      </c>
      <c r="V206" s="168"/>
      <c r="W206" s="169"/>
      <c r="X206" s="167" t="str" cm="1">
        <f t="array" aca="1" ref="X206" ca="1">IFERROR(INDEX(INDIRECT($L$7 &amp; "_Regioes"),ROW(A193)),"")</f>
        <v/>
      </c>
      <c r="Y206" s="169"/>
    </row>
    <row r="207" spans="21:25" ht="15.75" thickBot="1" x14ac:dyDescent="0.3">
      <c r="U207" s="167" t="str" cm="1">
        <f t="array" aca="1" ref="U207" ca="1">IFERROR(INDEX(INDIRECT($L$7 &amp; "_Cidades"),ROW(A194)),"")</f>
        <v/>
      </c>
      <c r="V207" s="168"/>
      <c r="W207" s="169"/>
      <c r="X207" s="167" t="str" cm="1">
        <f t="array" aca="1" ref="X207" ca="1">IFERROR(INDEX(INDIRECT($L$7 &amp; "_Regioes"),ROW(A194)),"")</f>
        <v/>
      </c>
      <c r="Y207" s="169"/>
    </row>
    <row r="208" spans="21:25" ht="15.75" thickBot="1" x14ac:dyDescent="0.3">
      <c r="U208" s="167" t="str" cm="1">
        <f t="array" aca="1" ref="U208" ca="1">IFERROR(INDEX(INDIRECT($L$7 &amp; "_Cidades"),ROW(A195)),"")</f>
        <v/>
      </c>
      <c r="V208" s="168"/>
      <c r="W208" s="169"/>
      <c r="X208" s="167" t="str" cm="1">
        <f t="array" aca="1" ref="X208" ca="1">IFERROR(INDEX(INDIRECT($L$7 &amp; "_Regioes"),ROW(A195)),"")</f>
        <v/>
      </c>
      <c r="Y208" s="169"/>
    </row>
    <row r="209" spans="21:25" ht="15.75" thickBot="1" x14ac:dyDescent="0.3">
      <c r="U209" s="167" t="str" cm="1">
        <f t="array" aca="1" ref="U209" ca="1">IFERROR(INDEX(INDIRECT($L$7 &amp; "_Cidades"),ROW(A196)),"")</f>
        <v/>
      </c>
      <c r="V209" s="168"/>
      <c r="W209" s="169"/>
      <c r="X209" s="167" t="str" cm="1">
        <f t="array" aca="1" ref="X209" ca="1">IFERROR(INDEX(INDIRECT($L$7 &amp; "_Regioes"),ROW(A196)),"")</f>
        <v/>
      </c>
      <c r="Y209" s="169"/>
    </row>
    <row r="210" spans="21:25" ht="15.75" thickBot="1" x14ac:dyDescent="0.3">
      <c r="U210" s="167" t="str" cm="1">
        <f t="array" aca="1" ref="U210" ca="1">IFERROR(INDEX(INDIRECT($L$7 &amp; "_Cidades"),ROW(A197)),"")</f>
        <v/>
      </c>
      <c r="V210" s="168"/>
      <c r="W210" s="169"/>
      <c r="X210" s="167" t="str" cm="1">
        <f t="array" aca="1" ref="X210" ca="1">IFERROR(INDEX(INDIRECT($L$7 &amp; "_Regioes"),ROW(A197)),"")</f>
        <v/>
      </c>
      <c r="Y210" s="169"/>
    </row>
    <row r="211" spans="21:25" ht="15.75" thickBot="1" x14ac:dyDescent="0.3">
      <c r="U211" s="167" t="str" cm="1">
        <f t="array" aca="1" ref="U211" ca="1">IFERROR(INDEX(INDIRECT($L$7 &amp; "_Cidades"),ROW(A198)),"")</f>
        <v/>
      </c>
      <c r="V211" s="168"/>
      <c r="W211" s="169"/>
      <c r="X211" s="167" t="str" cm="1">
        <f t="array" aca="1" ref="X211" ca="1">IFERROR(INDEX(INDIRECT($L$7 &amp; "_Regioes"),ROW(A198)),"")</f>
        <v/>
      </c>
      <c r="Y211" s="169"/>
    </row>
    <row r="212" spans="21:25" ht="15.75" thickBot="1" x14ac:dyDescent="0.3">
      <c r="U212" s="167" t="str" cm="1">
        <f t="array" aca="1" ref="U212" ca="1">IFERROR(INDEX(INDIRECT($L$7 &amp; "_Cidades"),ROW(A199)),"")</f>
        <v/>
      </c>
      <c r="V212" s="168"/>
      <c r="W212" s="169"/>
      <c r="X212" s="167" t="str" cm="1">
        <f t="array" aca="1" ref="X212" ca="1">IFERROR(INDEX(INDIRECT($L$7 &amp; "_Regioes"),ROW(A199)),"")</f>
        <v/>
      </c>
      <c r="Y212" s="169"/>
    </row>
    <row r="213" spans="21:25" ht="15.75" thickBot="1" x14ac:dyDescent="0.3">
      <c r="U213" s="167" t="str" cm="1">
        <f t="array" aca="1" ref="U213" ca="1">IFERROR(INDEX(INDIRECT($L$7 &amp; "_Cidades"),ROW(A200)),"")</f>
        <v/>
      </c>
      <c r="V213" s="168"/>
      <c r="W213" s="169"/>
      <c r="X213" s="167" t="str" cm="1">
        <f t="array" aca="1" ref="X213" ca="1">IFERROR(INDEX(INDIRECT($L$7 &amp; "_Regioes"),ROW(A200)),"")</f>
        <v/>
      </c>
      <c r="Y213" s="169"/>
    </row>
    <row r="214" spans="21:25" ht="15.75" thickBot="1" x14ac:dyDescent="0.3">
      <c r="U214" s="167" t="str" cm="1">
        <f t="array" aca="1" ref="U214" ca="1">IFERROR(INDEX(INDIRECT($L$7 &amp; "_Cidades"),ROW(A201)),"")</f>
        <v/>
      </c>
      <c r="V214" s="168"/>
      <c r="W214" s="169"/>
      <c r="X214" s="167" t="str" cm="1">
        <f t="array" aca="1" ref="X214" ca="1">IFERROR(INDEX(INDIRECT($L$7 &amp; "_Regioes"),ROW(A201)),"")</f>
        <v/>
      </c>
      <c r="Y214" s="169"/>
    </row>
    <row r="215" spans="21:25" ht="15.75" thickBot="1" x14ac:dyDescent="0.3">
      <c r="U215" s="167" t="str" cm="1">
        <f t="array" aca="1" ref="U215" ca="1">IFERROR(INDEX(INDIRECT($L$7 &amp; "_Cidades"),ROW(A202)),"")</f>
        <v/>
      </c>
      <c r="V215" s="168"/>
      <c r="W215" s="169"/>
      <c r="X215" s="167" t="str" cm="1">
        <f t="array" aca="1" ref="X215" ca="1">IFERROR(INDEX(INDIRECT($L$7 &amp; "_Regioes"),ROW(A202)),"")</f>
        <v/>
      </c>
      <c r="Y215" s="169"/>
    </row>
    <row r="216" spans="21:25" ht="15.75" thickBot="1" x14ac:dyDescent="0.3">
      <c r="U216" s="167" t="str" cm="1">
        <f t="array" aca="1" ref="U216" ca="1">IFERROR(INDEX(INDIRECT($L$7 &amp; "_Cidades"),ROW(A203)),"")</f>
        <v/>
      </c>
      <c r="V216" s="168"/>
      <c r="W216" s="169"/>
      <c r="X216" s="167" t="str" cm="1">
        <f t="array" aca="1" ref="X216" ca="1">IFERROR(INDEX(INDIRECT($L$7 &amp; "_Regioes"),ROW(A203)),"")</f>
        <v/>
      </c>
      <c r="Y216" s="169"/>
    </row>
    <row r="217" spans="21:25" ht="15.75" thickBot="1" x14ac:dyDescent="0.3">
      <c r="U217" s="167" t="str" cm="1">
        <f t="array" aca="1" ref="U217" ca="1">IFERROR(INDEX(INDIRECT($L$7 &amp; "_Cidades"),ROW(A204)),"")</f>
        <v/>
      </c>
      <c r="V217" s="168"/>
      <c r="W217" s="169"/>
      <c r="X217" s="167" t="str" cm="1">
        <f t="array" aca="1" ref="X217" ca="1">IFERROR(INDEX(INDIRECT($L$7 &amp; "_Regioes"),ROW(A204)),"")</f>
        <v/>
      </c>
      <c r="Y217" s="169"/>
    </row>
    <row r="218" spans="21:25" ht="15.75" thickBot="1" x14ac:dyDescent="0.3">
      <c r="U218" s="167" t="str" cm="1">
        <f t="array" aca="1" ref="U218" ca="1">IFERROR(INDEX(INDIRECT($L$7 &amp; "_Cidades"),ROW(A205)),"")</f>
        <v/>
      </c>
      <c r="V218" s="168"/>
      <c r="W218" s="169"/>
      <c r="X218" s="167" t="str" cm="1">
        <f t="array" aca="1" ref="X218" ca="1">IFERROR(INDEX(INDIRECT($L$7 &amp; "_Regioes"),ROW(A205)),"")</f>
        <v/>
      </c>
      <c r="Y218" s="169"/>
    </row>
    <row r="219" spans="21:25" ht="15.75" thickBot="1" x14ac:dyDescent="0.3">
      <c r="U219" s="167" t="str" cm="1">
        <f t="array" aca="1" ref="U219" ca="1">IFERROR(INDEX(INDIRECT($L$7 &amp; "_Cidades"),ROW(A206)),"")</f>
        <v/>
      </c>
      <c r="V219" s="168"/>
      <c r="W219" s="169"/>
      <c r="X219" s="167" t="str" cm="1">
        <f t="array" aca="1" ref="X219" ca="1">IFERROR(INDEX(INDIRECT($L$7 &amp; "_Regioes"),ROW(A206)),"")</f>
        <v/>
      </c>
      <c r="Y219" s="169"/>
    </row>
    <row r="220" spans="21:25" ht="15.75" thickBot="1" x14ac:dyDescent="0.3">
      <c r="U220" s="167" t="str" cm="1">
        <f t="array" aca="1" ref="U220" ca="1">IFERROR(INDEX(INDIRECT($L$7 &amp; "_Cidades"),ROW(A207)),"")</f>
        <v/>
      </c>
      <c r="V220" s="168"/>
      <c r="W220" s="169"/>
      <c r="X220" s="167" t="str" cm="1">
        <f t="array" aca="1" ref="X220" ca="1">IFERROR(INDEX(INDIRECT($L$7 &amp; "_Regioes"),ROW(A207)),"")</f>
        <v/>
      </c>
      <c r="Y220" s="169"/>
    </row>
    <row r="221" spans="21:25" ht="15.75" thickBot="1" x14ac:dyDescent="0.3">
      <c r="U221" s="167" t="str" cm="1">
        <f t="array" aca="1" ref="U221" ca="1">IFERROR(INDEX(INDIRECT($L$7 &amp; "_Cidades"),ROW(A208)),"")</f>
        <v/>
      </c>
      <c r="V221" s="168"/>
      <c r="W221" s="169"/>
      <c r="X221" s="167" t="str" cm="1">
        <f t="array" aca="1" ref="X221" ca="1">IFERROR(INDEX(INDIRECT($L$7 &amp; "_Regioes"),ROW(A208)),"")</f>
        <v/>
      </c>
      <c r="Y221" s="169"/>
    </row>
    <row r="222" spans="21:25" ht="15.75" thickBot="1" x14ac:dyDescent="0.3">
      <c r="U222" s="167" t="str" cm="1">
        <f t="array" aca="1" ref="U222" ca="1">IFERROR(INDEX(INDIRECT($L$7 &amp; "_Cidades"),ROW(A209)),"")</f>
        <v/>
      </c>
      <c r="V222" s="168"/>
      <c r="W222" s="169"/>
      <c r="X222" s="167" t="str" cm="1">
        <f t="array" aca="1" ref="X222" ca="1">IFERROR(INDEX(INDIRECT($L$7 &amp; "_Regioes"),ROW(A209)),"")</f>
        <v/>
      </c>
      <c r="Y222" s="169"/>
    </row>
    <row r="223" spans="21:25" ht="15.75" thickBot="1" x14ac:dyDescent="0.3">
      <c r="U223" s="167" t="str" cm="1">
        <f t="array" aca="1" ref="U223" ca="1">IFERROR(INDEX(INDIRECT($L$7 &amp; "_Cidades"),ROW(A210)),"")</f>
        <v/>
      </c>
      <c r="V223" s="168"/>
      <c r="W223" s="169"/>
      <c r="X223" s="167" t="str" cm="1">
        <f t="array" aca="1" ref="X223" ca="1">IFERROR(INDEX(INDIRECT($L$7 &amp; "_Regioes"),ROW(A210)),"")</f>
        <v/>
      </c>
      <c r="Y223" s="169"/>
    </row>
    <row r="224" spans="21:25" ht="15.75" thickBot="1" x14ac:dyDescent="0.3">
      <c r="U224" s="167" t="str" cm="1">
        <f t="array" aca="1" ref="U224" ca="1">IFERROR(INDEX(INDIRECT($L$7 &amp; "_Cidades"),ROW(A211)),"")</f>
        <v/>
      </c>
      <c r="V224" s="168"/>
      <c r="W224" s="169"/>
      <c r="X224" s="167" t="str" cm="1">
        <f t="array" aca="1" ref="X224" ca="1">IFERROR(INDEX(INDIRECT($L$7 &amp; "_Regioes"),ROW(A211)),"")</f>
        <v/>
      </c>
      <c r="Y224" s="169"/>
    </row>
    <row r="225" spans="21:25" ht="15.75" thickBot="1" x14ac:dyDescent="0.3">
      <c r="U225" s="167" t="str" cm="1">
        <f t="array" aca="1" ref="U225" ca="1">IFERROR(INDEX(INDIRECT($L$7 &amp; "_Cidades"),ROW(A212)),"")</f>
        <v/>
      </c>
      <c r="V225" s="168"/>
      <c r="W225" s="169"/>
      <c r="X225" s="167" t="str" cm="1">
        <f t="array" aca="1" ref="X225" ca="1">IFERROR(INDEX(INDIRECT($L$7 &amp; "_Regioes"),ROW(A212)),"")</f>
        <v/>
      </c>
      <c r="Y225" s="169"/>
    </row>
    <row r="226" spans="21:25" ht="15.75" thickBot="1" x14ac:dyDescent="0.3">
      <c r="U226" s="167" t="str" cm="1">
        <f t="array" aca="1" ref="U226" ca="1">IFERROR(INDEX(INDIRECT($L$7 &amp; "_Cidades"),ROW(A213)),"")</f>
        <v/>
      </c>
      <c r="V226" s="168"/>
      <c r="W226" s="169"/>
      <c r="X226" s="167" t="str" cm="1">
        <f t="array" aca="1" ref="X226" ca="1">IFERROR(INDEX(INDIRECT($L$7 &amp; "_Regioes"),ROW(A213)),"")</f>
        <v/>
      </c>
      <c r="Y226" s="169"/>
    </row>
    <row r="227" spans="21:25" ht="15.75" thickBot="1" x14ac:dyDescent="0.3">
      <c r="U227" s="167" t="str" cm="1">
        <f t="array" aca="1" ref="U227" ca="1">IFERROR(INDEX(INDIRECT($L$7 &amp; "_Cidades"),ROW(A214)),"")</f>
        <v/>
      </c>
      <c r="V227" s="168"/>
      <c r="W227" s="169"/>
      <c r="X227" s="167" t="str" cm="1">
        <f t="array" aca="1" ref="X227" ca="1">IFERROR(INDEX(INDIRECT($L$7 &amp; "_Regioes"),ROW(A214)),"")</f>
        <v/>
      </c>
      <c r="Y227" s="169"/>
    </row>
    <row r="228" spans="21:25" ht="15.75" thickBot="1" x14ac:dyDescent="0.3">
      <c r="U228" s="167" t="str" cm="1">
        <f t="array" aca="1" ref="U228" ca="1">IFERROR(INDEX(INDIRECT($L$7 &amp; "_Cidades"),ROW(A215)),"")</f>
        <v/>
      </c>
      <c r="V228" s="168"/>
      <c r="W228" s="169"/>
      <c r="X228" s="167" t="str" cm="1">
        <f t="array" aca="1" ref="X228" ca="1">IFERROR(INDEX(INDIRECT($L$7 &amp; "_Regioes"),ROW(A215)),"")</f>
        <v/>
      </c>
      <c r="Y228" s="169"/>
    </row>
    <row r="229" spans="21:25" ht="15.75" thickBot="1" x14ac:dyDescent="0.3">
      <c r="U229" s="167" t="str" cm="1">
        <f t="array" aca="1" ref="U229" ca="1">IFERROR(INDEX(INDIRECT($L$7 &amp; "_Cidades"),ROW(A216)),"")</f>
        <v/>
      </c>
      <c r="V229" s="168"/>
      <c r="W229" s="169"/>
      <c r="X229" s="167" t="str" cm="1">
        <f t="array" aca="1" ref="X229" ca="1">IFERROR(INDEX(INDIRECT($L$7 &amp; "_Regioes"),ROW(A216)),"")</f>
        <v/>
      </c>
      <c r="Y229" s="169"/>
    </row>
    <row r="230" spans="21:25" ht="15.75" thickBot="1" x14ac:dyDescent="0.3">
      <c r="U230" s="167" t="str" cm="1">
        <f t="array" aca="1" ref="U230" ca="1">IFERROR(INDEX(INDIRECT($L$7 &amp; "_Cidades"),ROW(A217)),"")</f>
        <v/>
      </c>
      <c r="V230" s="168"/>
      <c r="W230" s="169"/>
      <c r="X230" s="167" t="str" cm="1">
        <f t="array" aca="1" ref="X230" ca="1">IFERROR(INDEX(INDIRECT($L$7 &amp; "_Regioes"),ROW(A217)),"")</f>
        <v/>
      </c>
      <c r="Y230" s="169"/>
    </row>
    <row r="231" spans="21:25" ht="15.75" thickBot="1" x14ac:dyDescent="0.3">
      <c r="U231" s="167" t="str" cm="1">
        <f t="array" aca="1" ref="U231" ca="1">IFERROR(INDEX(INDIRECT($L$7 &amp; "_Cidades"),ROW(A218)),"")</f>
        <v/>
      </c>
      <c r="V231" s="168"/>
      <c r="W231" s="169"/>
      <c r="X231" s="167" t="str" cm="1">
        <f t="array" aca="1" ref="X231" ca="1">IFERROR(INDEX(INDIRECT($L$7 &amp; "_Regioes"),ROW(A218)),"")</f>
        <v/>
      </c>
      <c r="Y231" s="169"/>
    </row>
    <row r="232" spans="21:25" ht="15.75" thickBot="1" x14ac:dyDescent="0.3">
      <c r="U232" s="167" t="str" cm="1">
        <f t="array" aca="1" ref="U232" ca="1">IFERROR(INDEX(INDIRECT($L$7 &amp; "_Cidades"),ROW(A219)),"")</f>
        <v/>
      </c>
      <c r="V232" s="168"/>
      <c r="W232" s="169"/>
      <c r="X232" s="167" t="str" cm="1">
        <f t="array" aca="1" ref="X232" ca="1">IFERROR(INDEX(INDIRECT($L$7 &amp; "_Regioes"),ROW(A219)),"")</f>
        <v/>
      </c>
      <c r="Y232" s="169"/>
    </row>
    <row r="233" spans="21:25" ht="15.75" thickBot="1" x14ac:dyDescent="0.3">
      <c r="U233" s="167" t="str" cm="1">
        <f t="array" aca="1" ref="U233" ca="1">IFERROR(INDEX(INDIRECT($L$7 &amp; "_Cidades"),ROW(A220)),"")</f>
        <v/>
      </c>
      <c r="V233" s="168"/>
      <c r="W233" s="169"/>
      <c r="X233" s="167" t="str" cm="1">
        <f t="array" aca="1" ref="X233" ca="1">IFERROR(INDEX(INDIRECT($L$7 &amp; "_Regioes"),ROW(A220)),"")</f>
        <v/>
      </c>
      <c r="Y233" s="169"/>
    </row>
    <row r="234" spans="21:25" ht="15.75" thickBot="1" x14ac:dyDescent="0.3">
      <c r="U234" s="167" t="str" cm="1">
        <f t="array" aca="1" ref="U234" ca="1">IFERROR(INDEX(INDIRECT($L$7 &amp; "_Cidades"),ROW(A221)),"")</f>
        <v/>
      </c>
      <c r="V234" s="168"/>
      <c r="W234" s="169"/>
      <c r="X234" s="167" t="str" cm="1">
        <f t="array" aca="1" ref="X234" ca="1">IFERROR(INDEX(INDIRECT($L$7 &amp; "_Regioes"),ROW(A221)),"")</f>
        <v/>
      </c>
      <c r="Y234" s="169"/>
    </row>
    <row r="235" spans="21:25" ht="15.75" thickBot="1" x14ac:dyDescent="0.3">
      <c r="U235" s="167" t="str" cm="1">
        <f t="array" aca="1" ref="U235" ca="1">IFERROR(INDEX(INDIRECT($L$7 &amp; "_Cidades"),ROW(A222)),"")</f>
        <v/>
      </c>
      <c r="V235" s="168"/>
      <c r="W235" s="169"/>
      <c r="X235" s="167" t="str" cm="1">
        <f t="array" aca="1" ref="X235" ca="1">IFERROR(INDEX(INDIRECT($L$7 &amp; "_Regioes"),ROW(A222)),"")</f>
        <v/>
      </c>
      <c r="Y235" s="169"/>
    </row>
    <row r="236" spans="21:25" ht="15.75" thickBot="1" x14ac:dyDescent="0.3">
      <c r="U236" s="167" t="str" cm="1">
        <f t="array" aca="1" ref="U236" ca="1">IFERROR(INDEX(INDIRECT($L$7 &amp; "_Cidades"),ROW(A223)),"")</f>
        <v/>
      </c>
      <c r="V236" s="168"/>
      <c r="W236" s="169"/>
      <c r="X236" s="167" t="str" cm="1">
        <f t="array" aca="1" ref="X236" ca="1">IFERROR(INDEX(INDIRECT($L$7 &amp; "_Regioes"),ROW(A223)),"")</f>
        <v/>
      </c>
      <c r="Y236" s="169"/>
    </row>
    <row r="237" spans="21:25" ht="15.75" thickBot="1" x14ac:dyDescent="0.3">
      <c r="U237" s="167" t="str" cm="1">
        <f t="array" aca="1" ref="U237" ca="1">IFERROR(INDEX(INDIRECT($L$7 &amp; "_Cidades"),ROW(A224)),"")</f>
        <v/>
      </c>
      <c r="V237" s="168"/>
      <c r="W237" s="169"/>
      <c r="X237" s="167" t="str" cm="1">
        <f t="array" aca="1" ref="X237" ca="1">IFERROR(INDEX(INDIRECT($L$7 &amp; "_Regioes"),ROW(A224)),"")</f>
        <v/>
      </c>
      <c r="Y237" s="169"/>
    </row>
    <row r="238" spans="21:25" ht="15.75" thickBot="1" x14ac:dyDescent="0.3">
      <c r="U238" s="164"/>
      <c r="V238" s="165"/>
      <c r="W238" s="166"/>
      <c r="X238" s="164"/>
      <c r="Y238" s="166"/>
    </row>
  </sheetData>
  <sheetProtection algorithmName="SHA-512" hashValue="k1Qx66T8jM9M8oC6Zjmf8+St4G/87+QH1spaWrI6J/XINQIi3vkWIjjpAAVvGI2DwEgFg0tif0ugAIF60p8jWw==" saltValue="bodlhMWbyKgZ0Vn9+p/3AQ==" spinCount="100000" sheet="1" scenarios="1"/>
  <mergeCells count="629">
    <mergeCell ref="N72:O72"/>
    <mergeCell ref="N73:O73"/>
    <mergeCell ref="N74:O74"/>
    <mergeCell ref="N63:S64"/>
    <mergeCell ref="N65:O67"/>
    <mergeCell ref="P65:S65"/>
    <mergeCell ref="P66:Q66"/>
    <mergeCell ref="R66:S66"/>
    <mergeCell ref="N68:S68"/>
    <mergeCell ref="N69:O69"/>
    <mergeCell ref="N70:O70"/>
    <mergeCell ref="N71:O71"/>
    <mergeCell ref="A81:L81"/>
    <mergeCell ref="U151:W151"/>
    <mergeCell ref="X151:Y151"/>
    <mergeCell ref="U152:W152"/>
    <mergeCell ref="X152:Y152"/>
    <mergeCell ref="U146:W146"/>
    <mergeCell ref="X146:Y146"/>
    <mergeCell ref="U147:W147"/>
    <mergeCell ref="X147:Y147"/>
    <mergeCell ref="U148:W148"/>
    <mergeCell ref="X148:Y148"/>
    <mergeCell ref="U149:W149"/>
    <mergeCell ref="X149:Y149"/>
    <mergeCell ref="U150:W150"/>
    <mergeCell ref="X150:Y150"/>
    <mergeCell ref="U141:W141"/>
    <mergeCell ref="X141:Y141"/>
    <mergeCell ref="U142:W142"/>
    <mergeCell ref="X142:Y142"/>
    <mergeCell ref="U143:W143"/>
    <mergeCell ref="X143:Y143"/>
    <mergeCell ref="U144:W144"/>
    <mergeCell ref="X144:Y144"/>
    <mergeCell ref="U145:W145"/>
    <mergeCell ref="U133:W133"/>
    <mergeCell ref="X133:Y133"/>
    <mergeCell ref="U134:W134"/>
    <mergeCell ref="X134:Y134"/>
    <mergeCell ref="U135:W135"/>
    <mergeCell ref="X135:Y135"/>
    <mergeCell ref="X145:Y145"/>
    <mergeCell ref="U136:W136"/>
    <mergeCell ref="X136:Y136"/>
    <mergeCell ref="U137:W137"/>
    <mergeCell ref="X137:Y137"/>
    <mergeCell ref="U138:W138"/>
    <mergeCell ref="X138:Y138"/>
    <mergeCell ref="U139:W139"/>
    <mergeCell ref="X139:Y139"/>
    <mergeCell ref="U140:W140"/>
    <mergeCell ref="X140:Y140"/>
    <mergeCell ref="U128:W128"/>
    <mergeCell ref="X128:Y128"/>
    <mergeCell ref="U129:W129"/>
    <mergeCell ref="X129:Y129"/>
    <mergeCell ref="U130:W130"/>
    <mergeCell ref="X130:Y130"/>
    <mergeCell ref="U131:W131"/>
    <mergeCell ref="X131:Y131"/>
    <mergeCell ref="U132:W132"/>
    <mergeCell ref="X132:Y132"/>
    <mergeCell ref="U123:W123"/>
    <mergeCell ref="X123:Y123"/>
    <mergeCell ref="U124:W124"/>
    <mergeCell ref="X124:Y124"/>
    <mergeCell ref="U125:W125"/>
    <mergeCell ref="X125:Y125"/>
    <mergeCell ref="U126:W126"/>
    <mergeCell ref="X126:Y126"/>
    <mergeCell ref="U127:W127"/>
    <mergeCell ref="X127:Y127"/>
    <mergeCell ref="U118:W118"/>
    <mergeCell ref="X118:Y118"/>
    <mergeCell ref="U119:W119"/>
    <mergeCell ref="X119:Y119"/>
    <mergeCell ref="U120:W120"/>
    <mergeCell ref="X120:Y120"/>
    <mergeCell ref="U121:W121"/>
    <mergeCell ref="X121:Y121"/>
    <mergeCell ref="U122:W122"/>
    <mergeCell ref="X122:Y122"/>
    <mergeCell ref="U113:W113"/>
    <mergeCell ref="X113:Y113"/>
    <mergeCell ref="U114:W114"/>
    <mergeCell ref="X114:Y114"/>
    <mergeCell ref="U115:W115"/>
    <mergeCell ref="X115:Y115"/>
    <mergeCell ref="U116:W116"/>
    <mergeCell ref="X116:Y116"/>
    <mergeCell ref="U117:W117"/>
    <mergeCell ref="X117:Y117"/>
    <mergeCell ref="U108:W108"/>
    <mergeCell ref="X108:Y108"/>
    <mergeCell ref="U109:W109"/>
    <mergeCell ref="X109:Y109"/>
    <mergeCell ref="U110:W110"/>
    <mergeCell ref="X110:Y110"/>
    <mergeCell ref="U111:W111"/>
    <mergeCell ref="X111:Y111"/>
    <mergeCell ref="U112:W112"/>
    <mergeCell ref="X112:Y112"/>
    <mergeCell ref="U24:W24"/>
    <mergeCell ref="X24:Y24"/>
    <mergeCell ref="U25:W25"/>
    <mergeCell ref="X25:Y25"/>
    <mergeCell ref="U26:W26"/>
    <mergeCell ref="X26:Y26"/>
    <mergeCell ref="U106:W106"/>
    <mergeCell ref="X106:Y106"/>
    <mergeCell ref="U107:W107"/>
    <mergeCell ref="X107:Y107"/>
    <mergeCell ref="U104:W104"/>
    <mergeCell ref="X104:Y104"/>
    <mergeCell ref="U97:W97"/>
    <mergeCell ref="X97:Y97"/>
    <mergeCell ref="U88:W88"/>
    <mergeCell ref="X88:Y88"/>
    <mergeCell ref="U89:W89"/>
    <mergeCell ref="X89:Y89"/>
    <mergeCell ref="U90:W90"/>
    <mergeCell ref="X90:Y90"/>
    <mergeCell ref="U91:W91"/>
    <mergeCell ref="X91:Y91"/>
    <mergeCell ref="U92:W92"/>
    <mergeCell ref="X92:Y92"/>
    <mergeCell ref="U22:W22"/>
    <mergeCell ref="X22:Y22"/>
    <mergeCell ref="U23:W23"/>
    <mergeCell ref="X23:Y23"/>
    <mergeCell ref="U21:W21"/>
    <mergeCell ref="X21:Y21"/>
    <mergeCell ref="X16:Y16"/>
    <mergeCell ref="U17:W17"/>
    <mergeCell ref="X17:Y17"/>
    <mergeCell ref="U18:W18"/>
    <mergeCell ref="X18:Y18"/>
    <mergeCell ref="U19:W19"/>
    <mergeCell ref="X19:Y19"/>
    <mergeCell ref="U20:W20"/>
    <mergeCell ref="X20:Y20"/>
    <mergeCell ref="U16:W16"/>
    <mergeCell ref="K14:L14"/>
    <mergeCell ref="K13:L13"/>
    <mergeCell ref="U14:W14"/>
    <mergeCell ref="G16:J16"/>
    <mergeCell ref="K15:L16"/>
    <mergeCell ref="I12:J13"/>
    <mergeCell ref="G12:H13"/>
    <mergeCell ref="X14:Y14"/>
    <mergeCell ref="U15:W15"/>
    <mergeCell ref="X15:Y15"/>
    <mergeCell ref="P14:S15"/>
    <mergeCell ref="U37:W37"/>
    <mergeCell ref="U34:W34"/>
    <mergeCell ref="N59:O59"/>
    <mergeCell ref="N58:O58"/>
    <mergeCell ref="N57:O57"/>
    <mergeCell ref="N49:S49"/>
    <mergeCell ref="R51:S51"/>
    <mergeCell ref="X103:Y103"/>
    <mergeCell ref="U78:W78"/>
    <mergeCell ref="X78:Y78"/>
    <mergeCell ref="U77:W77"/>
    <mergeCell ref="U72:W72"/>
    <mergeCell ref="U67:W67"/>
    <mergeCell ref="U62:W62"/>
    <mergeCell ref="U57:W57"/>
    <mergeCell ref="U52:W52"/>
    <mergeCell ref="U47:W47"/>
    <mergeCell ref="U42:W42"/>
    <mergeCell ref="U87:W87"/>
    <mergeCell ref="X86:Y86"/>
    <mergeCell ref="X74:Y74"/>
    <mergeCell ref="U75:W75"/>
    <mergeCell ref="X75:Y75"/>
    <mergeCell ref="U74:W74"/>
    <mergeCell ref="U105:W105"/>
    <mergeCell ref="X105:Y105"/>
    <mergeCell ref="N41:S43"/>
    <mergeCell ref="P23:Q24"/>
    <mergeCell ref="R23:S24"/>
    <mergeCell ref="P19:Q22"/>
    <mergeCell ref="R19:S22"/>
    <mergeCell ref="U98:W98"/>
    <mergeCell ref="X98:Y98"/>
    <mergeCell ref="U99:W99"/>
    <mergeCell ref="X99:Y99"/>
    <mergeCell ref="U100:W100"/>
    <mergeCell ref="X100:Y100"/>
    <mergeCell ref="U101:W101"/>
    <mergeCell ref="X101:Y101"/>
    <mergeCell ref="U102:W102"/>
    <mergeCell ref="X102:Y102"/>
    <mergeCell ref="U93:W93"/>
    <mergeCell ref="X93:Y93"/>
    <mergeCell ref="U95:W95"/>
    <mergeCell ref="X95:Y95"/>
    <mergeCell ref="U96:W96"/>
    <mergeCell ref="X96:Y96"/>
    <mergeCell ref="U103:W103"/>
    <mergeCell ref="X76:Y76"/>
    <mergeCell ref="X87:Y87"/>
    <mergeCell ref="U94:W94"/>
    <mergeCell ref="X94:Y94"/>
    <mergeCell ref="U79:W79"/>
    <mergeCell ref="X79:Y79"/>
    <mergeCell ref="U80:W80"/>
    <mergeCell ref="X80:Y80"/>
    <mergeCell ref="U81:W81"/>
    <mergeCell ref="X81:Y81"/>
    <mergeCell ref="U82:W82"/>
    <mergeCell ref="X82:Y82"/>
    <mergeCell ref="U83:W83"/>
    <mergeCell ref="X83:Y83"/>
    <mergeCell ref="U84:W84"/>
    <mergeCell ref="X84:Y84"/>
    <mergeCell ref="U85:W85"/>
    <mergeCell ref="X85:Y85"/>
    <mergeCell ref="U86:W86"/>
    <mergeCell ref="X77:Y77"/>
    <mergeCell ref="U76:W76"/>
    <mergeCell ref="U69:W69"/>
    <mergeCell ref="X69:Y69"/>
    <mergeCell ref="U70:W70"/>
    <mergeCell ref="X70:Y70"/>
    <mergeCell ref="U71:W71"/>
    <mergeCell ref="X71:Y71"/>
    <mergeCell ref="X72:Y72"/>
    <mergeCell ref="U73:W73"/>
    <mergeCell ref="X73:Y73"/>
    <mergeCell ref="U64:W64"/>
    <mergeCell ref="X64:Y64"/>
    <mergeCell ref="U65:W65"/>
    <mergeCell ref="X65:Y65"/>
    <mergeCell ref="U66:W66"/>
    <mergeCell ref="X66:Y66"/>
    <mergeCell ref="X67:Y67"/>
    <mergeCell ref="U68:W68"/>
    <mergeCell ref="X68:Y68"/>
    <mergeCell ref="U59:W59"/>
    <mergeCell ref="X59:Y59"/>
    <mergeCell ref="U60:W60"/>
    <mergeCell ref="X60:Y60"/>
    <mergeCell ref="U61:W61"/>
    <mergeCell ref="X61:Y61"/>
    <mergeCell ref="X62:Y62"/>
    <mergeCell ref="U63:W63"/>
    <mergeCell ref="X63:Y63"/>
    <mergeCell ref="U54:W54"/>
    <mergeCell ref="X54:Y54"/>
    <mergeCell ref="U55:W55"/>
    <mergeCell ref="X55:Y55"/>
    <mergeCell ref="U56:W56"/>
    <mergeCell ref="X56:Y56"/>
    <mergeCell ref="X57:Y57"/>
    <mergeCell ref="U58:W58"/>
    <mergeCell ref="X58:Y58"/>
    <mergeCell ref="U49:W49"/>
    <mergeCell ref="X49:Y49"/>
    <mergeCell ref="U50:W50"/>
    <mergeCell ref="X50:Y50"/>
    <mergeCell ref="U51:W51"/>
    <mergeCell ref="X51:Y51"/>
    <mergeCell ref="X52:Y52"/>
    <mergeCell ref="U53:W53"/>
    <mergeCell ref="X53:Y53"/>
    <mergeCell ref="U44:W44"/>
    <mergeCell ref="X44:Y44"/>
    <mergeCell ref="U45:W45"/>
    <mergeCell ref="X45:Y45"/>
    <mergeCell ref="U46:W46"/>
    <mergeCell ref="X46:Y46"/>
    <mergeCell ref="X47:Y47"/>
    <mergeCell ref="U48:W48"/>
    <mergeCell ref="X48:Y48"/>
    <mergeCell ref="X38:Y38"/>
    <mergeCell ref="U39:W39"/>
    <mergeCell ref="X39:Y39"/>
    <mergeCell ref="U40:W40"/>
    <mergeCell ref="X40:Y40"/>
    <mergeCell ref="U41:W41"/>
    <mergeCell ref="X41:Y41"/>
    <mergeCell ref="X42:Y42"/>
    <mergeCell ref="U43:W43"/>
    <mergeCell ref="X43:Y43"/>
    <mergeCell ref="U30:W30"/>
    <mergeCell ref="X30:Y30"/>
    <mergeCell ref="U27:W27"/>
    <mergeCell ref="X27:Y27"/>
    <mergeCell ref="U28:W28"/>
    <mergeCell ref="X28:Y28"/>
    <mergeCell ref="U29:W29"/>
    <mergeCell ref="X29:Y29"/>
    <mergeCell ref="P51:Q51"/>
    <mergeCell ref="P50:S50"/>
    <mergeCell ref="P25:Q28"/>
    <mergeCell ref="X34:Y34"/>
    <mergeCell ref="U35:W35"/>
    <mergeCell ref="X35:Y35"/>
    <mergeCell ref="U33:W33"/>
    <mergeCell ref="X33:Y33"/>
    <mergeCell ref="U36:W36"/>
    <mergeCell ref="X36:Y36"/>
    <mergeCell ref="U31:W31"/>
    <mergeCell ref="X31:Y31"/>
    <mergeCell ref="U32:W32"/>
    <mergeCell ref="X32:Y32"/>
    <mergeCell ref="X37:Y37"/>
    <mergeCell ref="U38:W38"/>
    <mergeCell ref="D14:F14"/>
    <mergeCell ref="G14:J14"/>
    <mergeCell ref="A11:C11"/>
    <mergeCell ref="A12:C12"/>
    <mergeCell ref="N50:O52"/>
    <mergeCell ref="N56:O56"/>
    <mergeCell ref="N55:O55"/>
    <mergeCell ref="N54:O54"/>
    <mergeCell ref="N53:S53"/>
    <mergeCell ref="N44:S47"/>
    <mergeCell ref="N35:S37"/>
    <mergeCell ref="N38:S40"/>
    <mergeCell ref="P29:S34"/>
    <mergeCell ref="N33:O34"/>
    <mergeCell ref="N31:O32"/>
    <mergeCell ref="N29:O30"/>
    <mergeCell ref="N11:P11"/>
    <mergeCell ref="N12:P12"/>
    <mergeCell ref="K12:L12"/>
    <mergeCell ref="D13:F13"/>
    <mergeCell ref="A13:C13"/>
    <mergeCell ref="D12:F12"/>
    <mergeCell ref="A14:C14"/>
    <mergeCell ref="G17:H17"/>
    <mergeCell ref="K10:L10"/>
    <mergeCell ref="A19:L46"/>
    <mergeCell ref="A16:C16"/>
    <mergeCell ref="D16:F16"/>
    <mergeCell ref="N27:O28"/>
    <mergeCell ref="N25:O26"/>
    <mergeCell ref="A50:B50"/>
    <mergeCell ref="G50:I50"/>
    <mergeCell ref="J47:L47"/>
    <mergeCell ref="A47:C47"/>
    <mergeCell ref="D47:F47"/>
    <mergeCell ref="G47:I47"/>
    <mergeCell ref="D10:F10"/>
    <mergeCell ref="D11:F11"/>
    <mergeCell ref="A10:C10"/>
    <mergeCell ref="N10:P10"/>
    <mergeCell ref="K11:L11"/>
    <mergeCell ref="N21:O22"/>
    <mergeCell ref="N23:O24"/>
    <mergeCell ref="N19:O20"/>
    <mergeCell ref="P18:S18"/>
    <mergeCell ref="R16:S17"/>
    <mergeCell ref="P16:Q17"/>
    <mergeCell ref="I11:J11"/>
    <mergeCell ref="I17:J17"/>
    <mergeCell ref="G10:H10"/>
    <mergeCell ref="G61:I61"/>
    <mergeCell ref="G51:I51"/>
    <mergeCell ref="G52:I52"/>
    <mergeCell ref="G53:I53"/>
    <mergeCell ref="G54:I54"/>
    <mergeCell ref="G55:I55"/>
    <mergeCell ref="G56:I56"/>
    <mergeCell ref="G57:I57"/>
    <mergeCell ref="G58:I58"/>
    <mergeCell ref="G59:I59"/>
    <mergeCell ref="G60:I60"/>
    <mergeCell ref="G18:H18"/>
    <mergeCell ref="B73:D75"/>
    <mergeCell ref="J72:K75"/>
    <mergeCell ref="E72:I72"/>
    <mergeCell ref="E73:F73"/>
    <mergeCell ref="E74:F75"/>
    <mergeCell ref="G73:I73"/>
    <mergeCell ref="G74:I75"/>
    <mergeCell ref="A1:H3"/>
    <mergeCell ref="I1:K3"/>
    <mergeCell ref="A6:C6"/>
    <mergeCell ref="D6:F6"/>
    <mergeCell ref="J70:L70"/>
    <mergeCell ref="G65:I65"/>
    <mergeCell ref="G66:I66"/>
    <mergeCell ref="G67:I67"/>
    <mergeCell ref="G68:I68"/>
    <mergeCell ref="A70:C70"/>
    <mergeCell ref="D70:F70"/>
    <mergeCell ref="G70:I70"/>
    <mergeCell ref="B72:D72"/>
    <mergeCell ref="G62:I62"/>
    <mergeCell ref="G63:I63"/>
    <mergeCell ref="G11:H11"/>
    <mergeCell ref="I10:J10"/>
    <mergeCell ref="L1:L3"/>
    <mergeCell ref="N1:P5"/>
    <mergeCell ref="Q1:Y2"/>
    <mergeCell ref="Q4:Q5"/>
    <mergeCell ref="R4:R5"/>
    <mergeCell ref="A4:C4"/>
    <mergeCell ref="A5:C5"/>
    <mergeCell ref="S4:S5"/>
    <mergeCell ref="T4:T5"/>
    <mergeCell ref="U4:U5"/>
    <mergeCell ref="V4:V5"/>
    <mergeCell ref="W4:W5"/>
    <mergeCell ref="X4:X5"/>
    <mergeCell ref="Y4:Y5"/>
    <mergeCell ref="D4:L4"/>
    <mergeCell ref="D5:L5"/>
    <mergeCell ref="Q3:Y3"/>
    <mergeCell ref="N8:P8"/>
    <mergeCell ref="N9:P9"/>
    <mergeCell ref="A9:C9"/>
    <mergeCell ref="N6:P6"/>
    <mergeCell ref="N7:P7"/>
    <mergeCell ref="G6:H6"/>
    <mergeCell ref="I6:J6"/>
    <mergeCell ref="D9:F9"/>
    <mergeCell ref="G7:H7"/>
    <mergeCell ref="I7:J7"/>
    <mergeCell ref="I8:J8"/>
    <mergeCell ref="G8:H8"/>
    <mergeCell ref="I9:J9"/>
    <mergeCell ref="G9:H9"/>
    <mergeCell ref="A7:C7"/>
    <mergeCell ref="A8:C8"/>
    <mergeCell ref="D7:F7"/>
    <mergeCell ref="D8:F8"/>
    <mergeCell ref="K8:L9"/>
    <mergeCell ref="N79:P79"/>
    <mergeCell ref="Q79:S79"/>
    <mergeCell ref="N80:S82"/>
    <mergeCell ref="N77:S77"/>
    <mergeCell ref="N78:P78"/>
    <mergeCell ref="Q78:S78"/>
    <mergeCell ref="A15:C15"/>
    <mergeCell ref="D15:F15"/>
    <mergeCell ref="G15:J15"/>
    <mergeCell ref="N14:O18"/>
    <mergeCell ref="N60:O60"/>
    <mergeCell ref="G64:I64"/>
    <mergeCell ref="K17:L17"/>
    <mergeCell ref="A49:B49"/>
    <mergeCell ref="A48:B48"/>
    <mergeCell ref="A17:C17"/>
    <mergeCell ref="D17:F17"/>
    <mergeCell ref="D18:F18"/>
    <mergeCell ref="K18:L18"/>
    <mergeCell ref="G48:I48"/>
    <mergeCell ref="G49:I49"/>
    <mergeCell ref="I18:J18"/>
    <mergeCell ref="A18:C18"/>
    <mergeCell ref="R25:S28"/>
    <mergeCell ref="U153:W153"/>
    <mergeCell ref="X153:Y153"/>
    <mergeCell ref="U154:W154"/>
    <mergeCell ref="X154:Y154"/>
    <mergeCell ref="U155:W155"/>
    <mergeCell ref="X155:Y155"/>
    <mergeCell ref="U156:W156"/>
    <mergeCell ref="X156:Y156"/>
    <mergeCell ref="U157:W157"/>
    <mergeCell ref="X157:Y157"/>
    <mergeCell ref="U158:W158"/>
    <mergeCell ref="X158:Y158"/>
    <mergeCell ref="U159:W159"/>
    <mergeCell ref="X159:Y159"/>
    <mergeCell ref="U160:W160"/>
    <mergeCell ref="X160:Y160"/>
    <mergeCell ref="U161:W161"/>
    <mergeCell ref="X161:Y161"/>
    <mergeCell ref="U162:W162"/>
    <mergeCell ref="X162:Y162"/>
    <mergeCell ref="U163:W163"/>
    <mergeCell ref="X163:Y163"/>
    <mergeCell ref="U164:W164"/>
    <mergeCell ref="X164:Y164"/>
    <mergeCell ref="U165:W165"/>
    <mergeCell ref="X165:Y165"/>
    <mergeCell ref="U166:W166"/>
    <mergeCell ref="X166:Y166"/>
    <mergeCell ref="U167:W167"/>
    <mergeCell ref="X167:Y167"/>
    <mergeCell ref="U168:W168"/>
    <mergeCell ref="X168:Y168"/>
    <mergeCell ref="U169:W169"/>
    <mergeCell ref="X169:Y169"/>
    <mergeCell ref="U170:W170"/>
    <mergeCell ref="X170:Y170"/>
    <mergeCell ref="U171:W171"/>
    <mergeCell ref="X171:Y171"/>
    <mergeCell ref="U172:W172"/>
    <mergeCell ref="X172:Y172"/>
    <mergeCell ref="U173:W173"/>
    <mergeCell ref="X173:Y173"/>
    <mergeCell ref="U174:W174"/>
    <mergeCell ref="X174:Y174"/>
    <mergeCell ref="U175:W175"/>
    <mergeCell ref="X175:Y175"/>
    <mergeCell ref="U176:W176"/>
    <mergeCell ref="X176:Y176"/>
    <mergeCell ref="U177:W177"/>
    <mergeCell ref="X177:Y177"/>
    <mergeCell ref="U178:W178"/>
    <mergeCell ref="X178:Y178"/>
    <mergeCell ref="U179:W179"/>
    <mergeCell ref="X179:Y179"/>
    <mergeCell ref="U180:W180"/>
    <mergeCell ref="X180:Y180"/>
    <mergeCell ref="U181:W181"/>
    <mergeCell ref="X181:Y181"/>
    <mergeCell ref="U182:W182"/>
    <mergeCell ref="X182:Y182"/>
    <mergeCell ref="U183:W183"/>
    <mergeCell ref="X183:Y183"/>
    <mergeCell ref="U184:W184"/>
    <mergeCell ref="X184:Y184"/>
    <mergeCell ref="U185:W185"/>
    <mergeCell ref="X185:Y185"/>
    <mergeCell ref="U186:W186"/>
    <mergeCell ref="X186:Y186"/>
    <mergeCell ref="U187:W187"/>
    <mergeCell ref="X187:Y187"/>
    <mergeCell ref="U188:W188"/>
    <mergeCell ref="X188:Y188"/>
    <mergeCell ref="U189:W189"/>
    <mergeCell ref="X189:Y189"/>
    <mergeCell ref="U190:W190"/>
    <mergeCell ref="X190:Y190"/>
    <mergeCell ref="U191:W191"/>
    <mergeCell ref="X191:Y191"/>
    <mergeCell ref="U192:W192"/>
    <mergeCell ref="X192:Y192"/>
    <mergeCell ref="U193:W193"/>
    <mergeCell ref="X193:Y193"/>
    <mergeCell ref="U194:W194"/>
    <mergeCell ref="X194:Y194"/>
    <mergeCell ref="U195:W195"/>
    <mergeCell ref="X195:Y195"/>
    <mergeCell ref="U196:W196"/>
    <mergeCell ref="X196:Y196"/>
    <mergeCell ref="U197:W197"/>
    <mergeCell ref="X197:Y197"/>
    <mergeCell ref="U198:W198"/>
    <mergeCell ref="X198:Y198"/>
    <mergeCell ref="U199:W199"/>
    <mergeCell ref="X199:Y199"/>
    <mergeCell ref="U200:W200"/>
    <mergeCell ref="X200:Y200"/>
    <mergeCell ref="U201:W201"/>
    <mergeCell ref="X201:Y201"/>
    <mergeCell ref="U202:W202"/>
    <mergeCell ref="X202:Y202"/>
    <mergeCell ref="U203:W203"/>
    <mergeCell ref="X203:Y203"/>
    <mergeCell ref="U204:W204"/>
    <mergeCell ref="X204:Y204"/>
    <mergeCell ref="U205:W205"/>
    <mergeCell ref="X205:Y205"/>
    <mergeCell ref="U206:W206"/>
    <mergeCell ref="X206:Y206"/>
    <mergeCell ref="U207:W207"/>
    <mergeCell ref="X207:Y207"/>
    <mergeCell ref="U208:W208"/>
    <mergeCell ref="X208:Y208"/>
    <mergeCell ref="U209:W209"/>
    <mergeCell ref="X209:Y209"/>
    <mergeCell ref="U210:W210"/>
    <mergeCell ref="X210:Y210"/>
    <mergeCell ref="U211:W211"/>
    <mergeCell ref="X211:Y211"/>
    <mergeCell ref="U212:W212"/>
    <mergeCell ref="X212:Y212"/>
    <mergeCell ref="U213:W213"/>
    <mergeCell ref="X213:Y213"/>
    <mergeCell ref="U214:W214"/>
    <mergeCell ref="X214:Y214"/>
    <mergeCell ref="U215:W215"/>
    <mergeCell ref="X215:Y215"/>
    <mergeCell ref="U216:W216"/>
    <mergeCell ref="X216:Y216"/>
    <mergeCell ref="U217:W217"/>
    <mergeCell ref="X217:Y217"/>
    <mergeCell ref="U218:W218"/>
    <mergeCell ref="X218:Y218"/>
    <mergeCell ref="U219:W219"/>
    <mergeCell ref="X219:Y219"/>
    <mergeCell ref="U220:W220"/>
    <mergeCell ref="X220:Y220"/>
    <mergeCell ref="U221:W221"/>
    <mergeCell ref="X221:Y221"/>
    <mergeCell ref="U222:W222"/>
    <mergeCell ref="X222:Y222"/>
    <mergeCell ref="U223:W223"/>
    <mergeCell ref="X223:Y223"/>
    <mergeCell ref="U224:W224"/>
    <mergeCell ref="X224:Y224"/>
    <mergeCell ref="U225:W225"/>
    <mergeCell ref="X225:Y225"/>
    <mergeCell ref="U226:W226"/>
    <mergeCell ref="X226:Y226"/>
    <mergeCell ref="U227:W227"/>
    <mergeCell ref="X227:Y227"/>
    <mergeCell ref="U228:W228"/>
    <mergeCell ref="X228:Y228"/>
    <mergeCell ref="U229:W229"/>
    <mergeCell ref="X229:Y229"/>
    <mergeCell ref="U230:W230"/>
    <mergeCell ref="X230:Y230"/>
    <mergeCell ref="U231:W231"/>
    <mergeCell ref="X231:Y231"/>
    <mergeCell ref="U232:W232"/>
    <mergeCell ref="X232:Y232"/>
    <mergeCell ref="U238:W238"/>
    <mergeCell ref="X238:Y238"/>
    <mergeCell ref="U233:W233"/>
    <mergeCell ref="X233:Y233"/>
    <mergeCell ref="U234:W234"/>
    <mergeCell ref="X234:Y234"/>
    <mergeCell ref="U235:W235"/>
    <mergeCell ref="X235:Y235"/>
    <mergeCell ref="U236:W236"/>
    <mergeCell ref="X236:Y236"/>
    <mergeCell ref="U237:W237"/>
    <mergeCell ref="X237:Y237"/>
  </mergeCells>
  <conditionalFormatting sqref="G18:H18">
    <cfRule type="expression" dxfId="43" priority="5">
      <formula>A18="FAVOR SELECIONAR O MUNICÍPIO"</formula>
    </cfRule>
    <cfRule type="expression" dxfId="42" priority="68">
      <formula>AND($A$18&gt;$N$25,$A$18&lt;$N$27)</formula>
    </cfRule>
    <cfRule type="expression" dxfId="41" priority="69">
      <formula>$A$18&gt;$N$27</formula>
    </cfRule>
  </conditionalFormatting>
  <conditionalFormatting sqref="J51:J68">
    <cfRule type="cellIs" dxfId="40" priority="2" operator="equal">
      <formula>"SELECIONAR CABO BIFÁSICO"</formula>
    </cfRule>
    <cfRule type="cellIs" dxfId="39" priority="3" operator="equal">
      <formula>"SELECIONAR CABO TRIFÁSICO"</formula>
    </cfRule>
  </conditionalFormatting>
  <conditionalFormatting sqref="K15:L16">
    <cfRule type="cellIs" dxfId="38" priority="4" operator="equal">
      <formula>"FAVOR SELECIONAR MUNICÍPIO"</formula>
    </cfRule>
  </conditionalFormatting>
  <conditionalFormatting sqref="K18:L18">
    <cfRule type="cellIs" dxfId="37" priority="6" operator="greaterThan">
      <formula>1</formula>
    </cfRule>
  </conditionalFormatting>
  <conditionalFormatting sqref="L51:L68">
    <cfRule type="cellIs" dxfId="36" priority="1" operator="between">
      <formula>3</formula>
      <formula>3.999</formula>
    </cfRule>
    <cfRule type="cellIs" dxfId="35" priority="8" operator="greaterThan">
      <formula>4</formula>
    </cfRule>
    <cfRule type="expression" dxfId="34" priority="14">
      <formula>IF(L51="",FALSE,IF(L51&gt;4,TRUE,FALSE))</formula>
    </cfRule>
  </conditionalFormatting>
  <conditionalFormatting sqref="N35:N37">
    <cfRule type="expression" dxfId="33" priority="80">
      <formula>$G$18="112,5 kVA"</formula>
    </cfRule>
  </conditionalFormatting>
  <dataValidations xWindow="86" yWindow="659" count="38">
    <dataValidation type="list" showInputMessage="1" showErrorMessage="1" promptTitle="Tensão Primária" prompt="Escolha a tensão primária de atendimento. Consulte a disponibilidade de atendimento referente a UN do estado do empreendimento." sqref="D6:F6" xr:uid="{D0196906-92B4-424A-B378-4F9972AE7331}">
      <mc:AlternateContent xmlns:x12ac="http://schemas.microsoft.com/office/spreadsheetml/2011/1/ac" xmlns:mc="http://schemas.openxmlformats.org/markup-compatibility/2006">
        <mc:Choice Requires="x12ac">
          <x12ac:list>13.8 kV, 34.5 kV," 11,4 kV", 22 kV</x12ac:list>
        </mc:Choice>
        <mc:Fallback>
          <formula1>"13.8 kV, 34.5 kV, 11,4 kV, 22 kV"</formula1>
        </mc:Fallback>
      </mc:AlternateContent>
    </dataValidation>
    <dataValidation type="list" showInputMessage="1" showErrorMessage="1" promptTitle="Tensão Secundária" prompt="Escolha a tensão secundária de atendimento conforme Energisa._x000a__x000a_" sqref="I6:J6" xr:uid="{1DAAAA9A-EEF3-46AF-A472-C59B39C8B918}">
      <formula1>"127/220 V, 220/380 V, 440/220 V, 440/380 V"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2:A68" xr:uid="{B1F76D63-8F75-4651-996C-B68D0E013512}">
      <formula1>"TR,A,B,C,D,E,F,G,H,I,J,K,L,M,N,O,P,Q,R,S,U,V,W,X,Y,Z"</formula1>
    </dataValidation>
    <dataValidation type="list" allowBlank="1" showInputMessage="1" showErrorMessage="1" promptTitle="Ponto Final do CQT" prompt="Defina qual será o ponto final do trecho que será calculado a queda de tensão. Ver Guia de Uso para eventuais dúvidas." sqref="B52:B68" xr:uid="{BCB8C1CF-1610-4853-A0B2-32FCFD065AF5}">
      <formula1>"A,B,C,D,E,F,G,H,I,J,K,L,M,N,O,P,Q,R,S,U,V,W,X,Y,Z"</formula1>
    </dataValidation>
    <dataValidation showInputMessage="1" showErrorMessage="1" sqref="K6 I1" xr:uid="{900842A3-7E4C-4360-9D08-9E4FA44F5596}"/>
    <dataValidation type="list" showInputMessage="1" showErrorMessage="1" promptTitle="Fator de potência" prompt="Escolha qual deverá ser o fator de potência considerado em projeto. Esse fator afetará diretamente o cálculo de queda de tensão." sqref="L6" xr:uid="{0667F125-035B-4E28-B631-55D1BEE85CB0}">
      <mc:AlternateContent xmlns:x12ac="http://schemas.microsoft.com/office/spreadsheetml/2011/1/ac" xmlns:mc="http://schemas.openxmlformats.org/markup-compatibility/2006">
        <mc:Choice Requires="x12ac">
          <x12ac:list>"0,8",1</x12ac:list>
        </mc:Choice>
        <mc:Fallback>
          <formula1>"0,8,1"</formula1>
        </mc:Fallback>
      </mc:AlternateContent>
    </dataValidation>
    <dataValidation type="decimal" operator="greaterThanOrEqual" allowBlank="1" showInputMessage="1" showErrorMessage="1" promptTitle="Acumulada no fim do trecho " prompt="Defina qual será a potência acumulada no fim do trecho. " sqref="E52:E68" xr:uid="{E5AB096F-FF61-4C20-B304-9782E4650CBA}">
      <formula1>0</formula1>
    </dataValidation>
    <dataValidation allowBlank="1" showInputMessage="1" showErrorMessage="1" promptTitle="Serviço" prompt="Defina qual será o empreendimento, exemplo: &quot;Loteamento Vila 01&quot;" sqref="D4:L4" xr:uid="{181143B3-A258-45DB-978C-A866B73A41A6}"/>
    <dataValidation allowBlank="1" showInputMessage="1" showErrorMessage="1" promptTitle="Proprietário" prompt="Defina o proprietário do empreendimento" sqref="D5:L5" xr:uid="{38378440-4E1B-4869-B050-D8CE590FBA81}"/>
    <dataValidation allowBlank="1" showInputMessage="1" showErrorMessage="1" promptTitle="Total de Pontos de Iluminação" prompt="A planilha irá calcular a quantidade de pontos de iluminação conforme definido nas 2 células exclusivas para Pontos de IP" sqref="G12" xr:uid="{5419E10A-7E0A-4177-8C67-A44DD9CFBB35}"/>
    <dataValidation allowBlank="1" showInputMessage="1" showErrorMessage="1" promptTitle="Potência de Iluminação Pública " prompt="A planilha irá calcular a potência total de iluminação pública contida no transformador dimensionado" sqref="I12" xr:uid="{9501FE9B-9339-47EB-A5A9-0395EFA79CAE}"/>
    <dataValidation allowBlank="1" showInputMessage="1" showErrorMessage="1" promptTitle="Potência total do circuito" prompt="A planilha irá calcular qual será o carregamento do transformador no fim de um período de 10 anos." sqref="A18" xr:uid="{352BAF9F-6386-4964-9B58-09EFEBCBC6B1}"/>
    <dataValidation allowBlank="1" showInputMessage="1" showErrorMessage="1" promptTitle="Quantidade Total de Lotes" prompt="A planilha irá calcular qual será a quantidade total de lotes no circuito." sqref="D18" xr:uid="{C2C69424-AB08-429A-8105-1D962C1A0D70}"/>
    <dataValidation allowBlank="1" showInputMessage="1" showErrorMessage="1" promptTitle="Transformador a ser utilizado" prompt="A planilha irá definir qual deverá ser o transformador a ser utilizado. Quando essa célula estiver em amarelo, a ENERGISA deverá ser consultada para o uso do transformador calculado. Quando a célula estiver em vermelho, deverá ser redividido o circuito. " sqref="G18:H18" xr:uid="{1610419A-0DD3-4864-A92F-9735C76F1708}"/>
    <dataValidation allowBlank="1" showInputMessage="1" showErrorMessage="1" promptTitle="Tronco de Baixa Tensão" prompt="A planilha irá definir qual deverá ser o tronco de baixa tensão a ser utilizado." sqref="I18:J18" xr:uid="{2ED175AC-6133-4EB0-8038-6C1B787759BF}"/>
    <dataValidation allowBlank="1" showInputMessage="1" showErrorMessage="1" promptTitle="Carregamento do Transformador" prompt="A planilha irá calcular qual será a porcentagem de carregamento do transformador" sqref="K18:L18" xr:uid="{447AA6B1-2162-4D75-AD28-1D3691C5962C}"/>
    <dataValidation type="decimal" operator="greaterThanOrEqual" allowBlank="1" showInputMessage="1" showErrorMessage="1" promptTitle="Comprimento do Trecho" prompt="Defina qual será o comprimento do trecho. Exemplo: trecho de 50 metros = 0,5." sqref="C51:C68" xr:uid="{EE8C3371-DEE2-40E1-A32A-F4BF0769C872}">
      <formula1>0</formula1>
    </dataValidation>
    <dataValidation type="decimal" operator="greaterThanOrEqual" allowBlank="1" showInputMessage="1" showErrorMessage="1" promptTitle="Potência distribuída no trecho " prompt="Defina qual será a potência distribuída no trecho." sqref="D52:D68" xr:uid="{F4ACF088-1AA0-4911-B482-03FC7EDCA30D}">
      <formula1>0</formula1>
    </dataValidation>
    <dataValidation allowBlank="1" showInputMessage="1" showErrorMessage="1" promptTitle="Potência Total" prompt="A planilha irá calcular qual será a potência calculada no trecho" sqref="F51:F68" xr:uid="{06ACA082-1C31-477B-AEE8-5774A05F7515}"/>
    <dataValidation allowBlank="1" showInputMessage="1" showErrorMessage="1" promptTitle="Coeficiente do Condutor" prompt="A planilha irá definir qual será o coeficiente de queda de tensão do condutor, conforme condutor e fator de potência escolhido pelo projetista." sqref="J51:J68" xr:uid="{E1BB1C00-1932-44EB-9222-3DE05CE7B02A}"/>
    <dataValidation allowBlank="1" showInputMessage="1" showErrorMessage="1" promptTitle="Queda de tensão no trecho" prompt="A planilha irá calcular qual será a queda de tensão no trecho" sqref="K51:K68" xr:uid="{02FFBAEB-7177-4DCB-86C7-68720C59A94F}"/>
    <dataValidation allowBlank="1" showInputMessage="1" showErrorMessage="1" promptTitle="Queda de tensão acumulada" prompt="A planilha irá calcular qual será a queda de tensão acumulada até o fim do trecho. Importante: Será evidenciado de vermelho os trechos que ultrapassarem o limite de 4% conforme estabelecido em norma." sqref="L51:L68" xr:uid="{35BB5CE7-4F2F-4B6C-B323-311BD240B99E}"/>
    <dataValidation type="whole" operator="greaterThanOrEqual" allowBlank="1" showInputMessage="1" showErrorMessage="1" promptTitle="Pontos de Iluminação Pública" prompt="Defina quantos pontos de iluminação (separados por potência) estão presentes no circuito dimensionado. " sqref="G8:H10" xr:uid="{AEEBB34C-60DF-4D62-A616-0F18DF300EA3}">
      <formula1>0</formula1>
    </dataValidation>
    <dataValidation type="decimal" operator="greaterThanOrEqual" allowBlank="1" showInputMessage="1" showErrorMessage="1" promptTitle="Potência das Luminárias" prompt="Defina a potência individual das luminárias contidas no circuito dimensionado. Por exemplo: para 10 lâmpadas de 150 W, na célula da coluna &quot;Pontos de IP&quot; o valor deverá ser 10, e a direita (na coluna de kVA/IP) o valor deverá ser 0,15. " sqref="I8:J10" xr:uid="{798AE2E4-8BAB-4BFF-A031-5395B18FDE42}">
      <formula1>0</formula1>
    </dataValidation>
    <dataValidation type="whole" operator="greaterThanOrEqual" allowBlank="1" showInputMessage="1" showErrorMessage="1" promptTitle="Quantidade de Lotes Abertos" prompt="Defina a quantidade de lotes por área no circuito a ser calculado. Quando não houver lotes da área selecionada, é possível deixar a célula em branco ou definir o valor da célula como 0. " sqref="D8:F13" xr:uid="{DB1560A5-A860-446B-A359-1AA909358A34}">
      <formula1>0</formula1>
    </dataValidation>
    <dataValidation type="list" allowBlank="1" showInputMessage="1" showErrorMessage="1" promptTitle="Número do Circuito" prompt="Defina qual circuito de transformador será apresentado nesse documento. São permitidos apenas números inteiros." sqref="L1:L3" xr:uid="{A201C3C9-87DB-4181-94D0-20D264B9766A}">
      <formula1>"1,2,3,4,5,6,7,8,9,10,11,12,13,14,15,16,17,18,19,20,21,22,23,24,25,26,27,28,29,30,31,32,33,34,35,36,37,38,39,40,41,42,43,44,45,46,47,48,49,50"</formula1>
    </dataValidation>
    <dataValidation operator="greaterThan" allowBlank="1" showInputMessage="1" showErrorMessage="1" promptTitle="Descrição Cargas Adicionais" prompt="Descreva a carga adicional unitária em cada Linha._x000a_Ex.: Guarita ou Estação Elevatória ou Poço._x000a_ " sqref="A15:C16" xr:uid="{5C378B17-2F10-446F-84D6-2777526B4F6B}"/>
    <dataValidation type="decimal" operator="greaterThan" allowBlank="1" showInputMessage="1" showErrorMessage="1" promptTitle="Demanda da Carga Adicional" prompt="Adicione a Demanda total de cada carga unitária._x000a_Caso não haja cargas adicionais é possível deixar o espaço vazio ou atribuir valor 0 (zero)." sqref="D15:F16" xr:uid="{34602A43-C2C8-44FA-9939-3AEBCAFE619F}">
      <formula1>0</formula1>
    </dataValidation>
    <dataValidation type="list" allowBlank="1" showInputMessage="1" showErrorMessage="1" promptTitle="Unidades da Energisa" prompt="Escolha a UN da Energisa referente ao estado do empreendimento." sqref="L7" xr:uid="{2F95C98D-F70A-4E3C-AC35-4C2701BAF083}">
      <formula1>$AB$2:$AB$10</formula1>
    </dataValidation>
    <dataValidation type="whole" operator="greaterThan" allowBlank="1" showInputMessage="1" showErrorMessage="1" promptTitle="Quantidade de Unidades " prompt="Inserir a quantidade unitária de carga adicional em cada linha._x000a_" sqref="G15:J16" xr:uid="{A5F952DC-B545-4EEC-A1A6-F6C717C8E3C3}">
      <formula1>0</formula1>
    </dataValidation>
    <dataValidation allowBlank="1" showInputMessage="1" showErrorMessage="1" promptTitle="Fator de Crescimento" prompt="Esse fator será aplicado para prever o carregamento do transformador no fim de um período de 10 anos, sendo definido conforme o planejamento do crescimento de carga por região do estado." sqref="K15:L16" xr:uid="{FDFF2258-5A04-43C9-A097-157075839AA6}"/>
    <dataValidation allowBlank="1" showInputMessage="1" showErrorMessage="1" sqref="K12:L12" xr:uid="{3AD9CCED-D675-459D-A4BD-BFAB4B3AB2C3}"/>
    <dataValidation type="list" showInputMessage="1" showErrorMessage="1" promptTitle="Cidades Atendidas pela Energisa" prompt="Escolha a cidade onde o empreendimento estará localizado, dentro da área de concessão da Energisa no estado selecionado." sqref="K11:L11" xr:uid="{0DCFB715-0C10-4371-B593-C945BF220E19}">
      <formula1>$U$16:$U$238</formula1>
    </dataValidation>
    <dataValidation type="list" allowBlank="1" showInputMessage="1" showErrorMessage="1" promptTitle="Condutor do trecho" prompt="Escolha qual será o condutor a ser utilizado no trecho." sqref="G51:I68" xr:uid="{249361AE-EF41-405A-9BF0-B7896E230062}">
      <formula1>$AC$13:$AC$25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1" xr:uid="{C7529C0F-278F-40E8-AEA0-F12B1743309F}">
      <formula1>"TR"</formula1>
    </dataValidation>
    <dataValidation type="list" allowBlank="1" showInputMessage="1" showErrorMessage="1" promptTitle="Ponto final do CQT" prompt="Defina qual será o ponto final do trecho que será calculado a queda de tensão. Ver Guia de Uso para eventuais dúvidas." sqref="B51" xr:uid="{4C80DEB4-2CC0-4337-A851-E858A778D50A}">
      <formula1>"A,B,C,D,E,F,G,H,I,J,K,L,M,N,O,P,Q,R,S,U,V,W,X,Y,Z"</formula1>
    </dataValidation>
    <dataValidation type="decimal" operator="greaterThanOrEqual" allowBlank="1" showInputMessage="1" showErrorMessage="1" promptTitle="Potência Distribuida no Trecho" prompt="Defina qual será a potência distribuída no trecho." sqref="D51" xr:uid="{033CEA0C-C371-4427-8DF1-811470B3B78F}">
      <formula1>0</formula1>
    </dataValidation>
    <dataValidation type="decimal" operator="greaterThanOrEqual" allowBlank="1" showInputMessage="1" showErrorMessage="1" promptTitle="Acumulada no fim do Trecho" prompt="Defina qual será a potência acumulada no fim do trecho. " sqref="E51" xr:uid="{4A3747C1-613D-4002-AB67-99A38BDADC03}">
      <formula1>0</formula1>
    </dataValidation>
  </dataValidations>
  <printOptions horizontalCentered="1"/>
  <pageMargins left="0" right="0" top="1.3779527559055118" bottom="0.78740157480314965" header="0" footer="0"/>
  <pageSetup paperSize="9" scale="49" fitToWidth="0" orientation="portrait" cellComments="atEnd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9B7B3-DC40-4D75-AF17-C792AB3E7D4E}">
  <sheetPr>
    <pageSetUpPr fitToPage="1"/>
  </sheetPr>
  <dimension ref="A1:AL240"/>
  <sheetViews>
    <sheetView showGridLines="0" topLeftCell="A29" zoomScale="85" zoomScaleNormal="85" zoomScaleSheetLayoutView="40" workbookViewId="0">
      <selection activeCell="G67" sqref="G67:I67"/>
    </sheetView>
  </sheetViews>
  <sheetFormatPr defaultColWidth="9.140625" defaultRowHeight="15" x14ac:dyDescent="0.25"/>
  <cols>
    <col min="1" max="9" width="15.7109375" style="7" customWidth="1"/>
    <col min="10" max="10" width="21.5703125" style="7" bestFit="1" customWidth="1"/>
    <col min="11" max="12" width="15.7109375" style="7" customWidth="1"/>
    <col min="13" max="15" width="9.140625" style="7" customWidth="1"/>
    <col min="16" max="16" width="10.42578125" style="7" bestFit="1" customWidth="1"/>
    <col min="17" max="17" width="12" style="7" bestFit="1" customWidth="1"/>
    <col min="18" max="18" width="10.42578125" style="7" bestFit="1" customWidth="1"/>
    <col min="19" max="19" width="12" style="7" bestFit="1" customWidth="1"/>
    <col min="20" max="24" width="9.140625" style="7" customWidth="1"/>
    <col min="25" max="25" width="10.140625" style="7" customWidth="1"/>
    <col min="26" max="26" width="9.140625" style="7" customWidth="1"/>
    <col min="27" max="27" width="5.42578125" style="7" bestFit="1" customWidth="1"/>
    <col min="28" max="28" width="7.42578125" style="7" hidden="1" customWidth="1"/>
    <col min="29" max="29" width="22" style="7" hidden="1" customWidth="1"/>
    <col min="30" max="16384" width="9.140625" style="7"/>
  </cols>
  <sheetData>
    <row r="1" spans="1:29" ht="15" customHeight="1" x14ac:dyDescent="0.25">
      <c r="A1" s="332" t="s">
        <v>148</v>
      </c>
      <c r="B1" s="333"/>
      <c r="C1" s="333"/>
      <c r="D1" s="333"/>
      <c r="E1" s="333"/>
      <c r="F1" s="333"/>
      <c r="G1" s="333"/>
      <c r="H1" s="334"/>
      <c r="I1" s="263" t="s">
        <v>15</v>
      </c>
      <c r="J1" s="264"/>
      <c r="K1" s="265"/>
      <c r="L1" s="342"/>
      <c r="N1" s="197" t="s">
        <v>16</v>
      </c>
      <c r="O1" s="198"/>
      <c r="P1" s="198"/>
      <c r="Q1" s="197" t="s">
        <v>149</v>
      </c>
      <c r="R1" s="198"/>
      <c r="S1" s="198"/>
      <c r="T1" s="198"/>
      <c r="U1" s="198"/>
      <c r="V1" s="198"/>
      <c r="W1" s="198"/>
      <c r="X1" s="198"/>
      <c r="Y1" s="199"/>
    </row>
    <row r="2" spans="1:29" ht="15.75" customHeight="1" thickBot="1" x14ac:dyDescent="0.3">
      <c r="A2" s="335"/>
      <c r="B2" s="262"/>
      <c r="C2" s="262"/>
      <c r="D2" s="262"/>
      <c r="E2" s="262"/>
      <c r="F2" s="262"/>
      <c r="G2" s="262"/>
      <c r="H2" s="336"/>
      <c r="I2" s="266"/>
      <c r="J2" s="267"/>
      <c r="K2" s="268"/>
      <c r="L2" s="343"/>
      <c r="N2" s="226"/>
      <c r="O2" s="227"/>
      <c r="P2" s="227"/>
      <c r="Q2" s="226"/>
      <c r="R2" s="227"/>
      <c r="S2" s="227"/>
      <c r="T2" s="227"/>
      <c r="U2" s="227"/>
      <c r="V2" s="227"/>
      <c r="W2" s="227"/>
      <c r="X2" s="227"/>
      <c r="Y2" s="225"/>
      <c r="AB2" s="40" t="s">
        <v>18</v>
      </c>
      <c r="AC2" s="41" t="s">
        <v>19</v>
      </c>
    </row>
    <row r="3" spans="1:29" ht="15.75" customHeight="1" thickBot="1" x14ac:dyDescent="0.3">
      <c r="A3" s="337"/>
      <c r="B3" s="338"/>
      <c r="C3" s="338"/>
      <c r="D3" s="338"/>
      <c r="E3" s="338"/>
      <c r="F3" s="338"/>
      <c r="G3" s="338"/>
      <c r="H3" s="339"/>
      <c r="I3" s="269"/>
      <c r="J3" s="270"/>
      <c r="K3" s="271"/>
      <c r="L3" s="344"/>
      <c r="N3" s="226"/>
      <c r="O3" s="227"/>
      <c r="P3" s="227"/>
      <c r="Q3" s="197" t="s">
        <v>20</v>
      </c>
      <c r="R3" s="198"/>
      <c r="S3" s="198"/>
      <c r="T3" s="198"/>
      <c r="U3" s="198"/>
      <c r="V3" s="198"/>
      <c r="W3" s="198"/>
      <c r="X3" s="198"/>
      <c r="Y3" s="199"/>
      <c r="AB3" s="40" t="s">
        <v>21</v>
      </c>
      <c r="AC3" s="41" t="s">
        <v>22</v>
      </c>
    </row>
    <row r="4" spans="1:29" ht="19.5" thickBot="1" x14ac:dyDescent="0.3">
      <c r="A4" s="196" t="s">
        <v>23</v>
      </c>
      <c r="B4" s="178"/>
      <c r="C4" s="179"/>
      <c r="D4" s="183"/>
      <c r="E4" s="184"/>
      <c r="F4" s="184"/>
      <c r="G4" s="184"/>
      <c r="H4" s="184"/>
      <c r="I4" s="184"/>
      <c r="J4" s="184"/>
      <c r="K4" s="184"/>
      <c r="L4" s="340"/>
      <c r="N4" s="226"/>
      <c r="O4" s="227"/>
      <c r="P4" s="227"/>
      <c r="Q4" s="197" t="s">
        <v>24</v>
      </c>
      <c r="R4" s="341" t="s">
        <v>25</v>
      </c>
      <c r="S4" s="197" t="s">
        <v>26</v>
      </c>
      <c r="T4" s="197" t="s">
        <v>27</v>
      </c>
      <c r="U4" s="197" t="s">
        <v>28</v>
      </c>
      <c r="V4" s="197" t="s">
        <v>29</v>
      </c>
      <c r="W4" s="197" t="s">
        <v>30</v>
      </c>
      <c r="X4" s="197" t="s">
        <v>31</v>
      </c>
      <c r="Y4" s="330" t="s">
        <v>150</v>
      </c>
      <c r="AB4" s="40" t="s">
        <v>33</v>
      </c>
      <c r="AC4" s="41" t="s">
        <v>34</v>
      </c>
    </row>
    <row r="5" spans="1:29" ht="19.5" thickBot="1" x14ac:dyDescent="0.3">
      <c r="A5" s="196" t="s">
        <v>35</v>
      </c>
      <c r="B5" s="178"/>
      <c r="C5" s="179"/>
      <c r="D5" s="183"/>
      <c r="E5" s="184"/>
      <c r="F5" s="184"/>
      <c r="G5" s="184"/>
      <c r="H5" s="184"/>
      <c r="I5" s="184"/>
      <c r="J5" s="184"/>
      <c r="K5" s="184"/>
      <c r="L5" s="242"/>
      <c r="N5" s="226"/>
      <c r="O5" s="227"/>
      <c r="P5" s="227"/>
      <c r="Q5" s="226"/>
      <c r="R5" s="226"/>
      <c r="S5" s="226"/>
      <c r="T5" s="226"/>
      <c r="U5" s="226"/>
      <c r="V5" s="226"/>
      <c r="W5" s="226"/>
      <c r="X5" s="226"/>
      <c r="Y5" s="331"/>
      <c r="AB5" s="40" t="s">
        <v>36</v>
      </c>
      <c r="AC5" s="41" t="s">
        <v>37</v>
      </c>
    </row>
    <row r="6" spans="1:29" ht="19.5" thickBot="1" x14ac:dyDescent="0.3">
      <c r="A6" s="196" t="s">
        <v>38</v>
      </c>
      <c r="B6" s="178"/>
      <c r="C6" s="179"/>
      <c r="D6" s="272"/>
      <c r="E6" s="273"/>
      <c r="F6" s="274"/>
      <c r="G6" s="177" t="s">
        <v>39</v>
      </c>
      <c r="H6" s="178"/>
      <c r="I6" s="183"/>
      <c r="J6" s="184"/>
      <c r="K6" s="13" t="s">
        <v>40</v>
      </c>
      <c r="L6" s="55"/>
      <c r="N6" s="319" t="s">
        <v>151</v>
      </c>
      <c r="O6" s="324"/>
      <c r="P6" s="324"/>
      <c r="Q6" s="9">
        <v>1.52</v>
      </c>
      <c r="R6" s="1">
        <v>1.5</v>
      </c>
      <c r="S6" s="1">
        <v>1.48</v>
      </c>
      <c r="T6" s="1">
        <v>1.45</v>
      </c>
      <c r="U6" s="1">
        <v>1.43</v>
      </c>
      <c r="V6" s="1">
        <v>1.4</v>
      </c>
      <c r="W6" s="1">
        <v>1.38</v>
      </c>
      <c r="X6" s="14">
        <v>1.35</v>
      </c>
      <c r="Y6" s="2">
        <v>1.33</v>
      </c>
      <c r="AB6" s="40" t="s">
        <v>42</v>
      </c>
      <c r="AC6" s="41" t="s">
        <v>43</v>
      </c>
    </row>
    <row r="7" spans="1:29" ht="19.5" thickBot="1" x14ac:dyDescent="0.3">
      <c r="A7" s="196" t="s">
        <v>44</v>
      </c>
      <c r="B7" s="178"/>
      <c r="C7" s="179"/>
      <c r="D7" s="226" t="s">
        <v>45</v>
      </c>
      <c r="E7" s="227"/>
      <c r="F7" s="227"/>
      <c r="G7" s="177" t="s">
        <v>46</v>
      </c>
      <c r="H7" s="179"/>
      <c r="I7" s="197" t="s">
        <v>47</v>
      </c>
      <c r="J7" s="225"/>
      <c r="K7" s="13" t="s">
        <v>48</v>
      </c>
      <c r="L7" s="76"/>
      <c r="N7" s="319" t="s">
        <v>152</v>
      </c>
      <c r="O7" s="324"/>
      <c r="P7" s="324"/>
      <c r="Q7" s="3">
        <v>2.2799999999999998</v>
      </c>
      <c r="R7" s="1">
        <v>2.2400000000000002</v>
      </c>
      <c r="S7" s="15">
        <v>2.21</v>
      </c>
      <c r="T7" s="2">
        <v>2.17</v>
      </c>
      <c r="U7" s="2">
        <v>2.13</v>
      </c>
      <c r="V7" s="2">
        <v>2.09</v>
      </c>
      <c r="W7" s="2">
        <v>2.06</v>
      </c>
      <c r="X7" s="2">
        <v>2.02</v>
      </c>
      <c r="Y7" s="2">
        <v>1.98</v>
      </c>
      <c r="AB7" s="40" t="s">
        <v>50</v>
      </c>
      <c r="AC7" s="41" t="s">
        <v>51</v>
      </c>
    </row>
    <row r="8" spans="1:29" ht="19.5" thickBot="1" x14ac:dyDescent="0.3">
      <c r="A8" s="219" t="s">
        <v>153</v>
      </c>
      <c r="B8" s="220"/>
      <c r="C8" s="221"/>
      <c r="D8" s="180"/>
      <c r="E8" s="181"/>
      <c r="F8" s="182"/>
      <c r="G8" s="183"/>
      <c r="H8" s="184"/>
      <c r="I8" s="180"/>
      <c r="J8" s="182"/>
      <c r="K8" s="197" t="str">
        <f>IFERROR(_xlfn.XLOOKUP(L7,AB2:AB10,AC2:AC10),"")</f>
        <v/>
      </c>
      <c r="L8" s="198"/>
      <c r="N8" s="319" t="s">
        <v>154</v>
      </c>
      <c r="O8" s="324"/>
      <c r="P8" s="324"/>
      <c r="Q8" s="3">
        <v>3.11</v>
      </c>
      <c r="R8" s="15">
        <v>3.06</v>
      </c>
      <c r="S8" s="16">
        <v>3.01</v>
      </c>
      <c r="T8" s="9">
        <v>2.96</v>
      </c>
      <c r="U8" s="1">
        <v>2.91</v>
      </c>
      <c r="V8" s="9">
        <v>2.86</v>
      </c>
      <c r="W8" s="9">
        <v>2.81</v>
      </c>
      <c r="X8" s="15">
        <v>2.76</v>
      </c>
      <c r="Y8" s="2">
        <v>2.71</v>
      </c>
      <c r="AB8" s="40" t="s">
        <v>54</v>
      </c>
      <c r="AC8" s="41" t="s">
        <v>55</v>
      </c>
    </row>
    <row r="9" spans="1:29" ht="19.5" thickBot="1" x14ac:dyDescent="0.3">
      <c r="A9" s="219" t="s">
        <v>155</v>
      </c>
      <c r="B9" s="220"/>
      <c r="C9" s="221"/>
      <c r="D9" s="183"/>
      <c r="E9" s="184"/>
      <c r="F9" s="193"/>
      <c r="G9" s="183"/>
      <c r="H9" s="193"/>
      <c r="I9" s="183"/>
      <c r="J9" s="193"/>
      <c r="K9" s="194"/>
      <c r="L9" s="228"/>
      <c r="N9" s="216" t="s">
        <v>156</v>
      </c>
      <c r="O9" s="217"/>
      <c r="P9" s="217"/>
      <c r="Q9" s="17">
        <v>4.01</v>
      </c>
      <c r="R9" s="4">
        <v>3.94</v>
      </c>
      <c r="S9" s="18">
        <v>3.88</v>
      </c>
      <c r="T9" s="11">
        <v>3.81</v>
      </c>
      <c r="U9" s="15">
        <v>3.75</v>
      </c>
      <c r="V9" s="4">
        <v>3.68</v>
      </c>
      <c r="W9" s="4">
        <v>3.62</v>
      </c>
      <c r="X9" s="4">
        <v>3.55</v>
      </c>
      <c r="Y9" s="18">
        <v>3.49</v>
      </c>
      <c r="AB9" s="40" t="s">
        <v>58</v>
      </c>
      <c r="AC9" s="41" t="s">
        <v>59</v>
      </c>
    </row>
    <row r="10" spans="1:29" ht="19.5" thickBot="1" x14ac:dyDescent="0.3">
      <c r="A10" s="219" t="s">
        <v>53</v>
      </c>
      <c r="B10" s="220"/>
      <c r="C10" s="221"/>
      <c r="D10" s="183"/>
      <c r="E10" s="184"/>
      <c r="F10" s="193"/>
      <c r="G10" s="183"/>
      <c r="H10" s="193"/>
      <c r="I10" s="183"/>
      <c r="J10" s="193"/>
      <c r="K10" s="177" t="s">
        <v>60</v>
      </c>
      <c r="L10" s="282"/>
      <c r="N10" s="319" t="s">
        <v>157</v>
      </c>
      <c r="O10" s="324"/>
      <c r="P10" s="324"/>
      <c r="Q10" s="9">
        <v>5.0999999999999996</v>
      </c>
      <c r="R10" s="1">
        <v>5.0199999999999996</v>
      </c>
      <c r="S10" s="1">
        <v>4.9400000000000004</v>
      </c>
      <c r="T10" s="1">
        <v>4.8499999999999996</v>
      </c>
      <c r="U10" s="1">
        <v>4.7699999999999996</v>
      </c>
      <c r="V10" s="1">
        <v>4.6900000000000004</v>
      </c>
      <c r="W10" s="1">
        <v>4.6100000000000003</v>
      </c>
      <c r="X10" s="14">
        <v>4.5199999999999996</v>
      </c>
      <c r="Y10" s="2">
        <v>4.4400000000000004</v>
      </c>
      <c r="AB10" s="40" t="s">
        <v>62</v>
      </c>
      <c r="AC10" s="41" t="s">
        <v>63</v>
      </c>
    </row>
    <row r="11" spans="1:29" ht="15.75" thickBot="1" x14ac:dyDescent="0.3">
      <c r="A11" s="219" t="s">
        <v>158</v>
      </c>
      <c r="B11" s="220"/>
      <c r="C11" s="221"/>
      <c r="D11" s="180"/>
      <c r="E11" s="181"/>
      <c r="F11" s="182"/>
      <c r="G11" s="183"/>
      <c r="H11" s="184"/>
      <c r="I11" s="183"/>
      <c r="J11" s="193"/>
      <c r="K11" s="345"/>
      <c r="L11" s="346"/>
      <c r="N11" s="319" t="s">
        <v>160</v>
      </c>
      <c r="O11" s="324"/>
      <c r="P11" s="324"/>
      <c r="Q11" s="3">
        <v>8.6</v>
      </c>
      <c r="R11" s="1">
        <v>8.4499999999999993</v>
      </c>
      <c r="S11" s="14">
        <v>8.32</v>
      </c>
      <c r="T11" s="2">
        <v>8.17</v>
      </c>
      <c r="U11" s="2">
        <v>8.0399999999999991</v>
      </c>
      <c r="V11" s="2">
        <v>7.89</v>
      </c>
      <c r="W11" s="2">
        <v>7.76</v>
      </c>
      <c r="X11" s="2">
        <v>7.61</v>
      </c>
      <c r="Y11" s="2">
        <v>7.48</v>
      </c>
    </row>
    <row r="12" spans="1:29" ht="19.5" thickBot="1" x14ac:dyDescent="0.3">
      <c r="A12" s="219" t="s">
        <v>69</v>
      </c>
      <c r="B12" s="220"/>
      <c r="C12" s="221"/>
      <c r="D12" s="180"/>
      <c r="E12" s="181"/>
      <c r="F12" s="182"/>
      <c r="G12" s="197" t="s">
        <v>65</v>
      </c>
      <c r="H12" s="199"/>
      <c r="I12" s="197" t="s">
        <v>66</v>
      </c>
      <c r="J12" s="198"/>
      <c r="K12" s="347"/>
      <c r="L12" s="348"/>
      <c r="N12" s="319" t="s">
        <v>161</v>
      </c>
      <c r="O12" s="324"/>
      <c r="P12" s="324"/>
      <c r="Q12" s="19">
        <v>10.65</v>
      </c>
      <c r="R12" s="1">
        <v>10.47</v>
      </c>
      <c r="S12" s="14">
        <v>10.3</v>
      </c>
      <c r="T12" s="10">
        <v>10.119999999999999</v>
      </c>
      <c r="U12" s="1">
        <v>9.9499999999999993</v>
      </c>
      <c r="V12" s="9">
        <v>9.77</v>
      </c>
      <c r="W12" s="1">
        <v>9.61</v>
      </c>
      <c r="X12" s="14">
        <v>9.43</v>
      </c>
      <c r="Y12" s="2">
        <v>9.26</v>
      </c>
      <c r="AC12" s="41" t="s">
        <v>128</v>
      </c>
    </row>
    <row r="13" spans="1:29" ht="19.5" thickBot="1" x14ac:dyDescent="0.3">
      <c r="A13" s="219" t="s">
        <v>162</v>
      </c>
      <c r="B13" s="220"/>
      <c r="C13" s="221"/>
      <c r="D13" s="183"/>
      <c r="E13" s="184"/>
      <c r="F13" s="193"/>
      <c r="G13" s="194"/>
      <c r="H13" s="279"/>
      <c r="I13" s="194"/>
      <c r="J13" s="228"/>
      <c r="K13" s="177" t="s">
        <v>70</v>
      </c>
      <c r="L13" s="282"/>
      <c r="N13" s="319" t="s">
        <v>163</v>
      </c>
      <c r="O13" s="324"/>
      <c r="P13" s="324"/>
      <c r="Q13" s="1">
        <v>12.53</v>
      </c>
      <c r="R13" s="1">
        <v>12.32</v>
      </c>
      <c r="S13" s="1">
        <v>12.12</v>
      </c>
      <c r="T13" s="1">
        <v>11.91</v>
      </c>
      <c r="U13" s="14">
        <v>11.72</v>
      </c>
      <c r="V13" s="10">
        <v>11.5</v>
      </c>
      <c r="W13" s="1">
        <v>11.31</v>
      </c>
      <c r="X13" s="1">
        <v>11.09</v>
      </c>
      <c r="Y13" s="14">
        <v>10.9</v>
      </c>
      <c r="AC13" s="41" t="s">
        <v>129</v>
      </c>
    </row>
    <row r="14" spans="1:29" ht="19.5" thickBot="1" x14ac:dyDescent="0.3">
      <c r="A14" s="219" t="s">
        <v>164</v>
      </c>
      <c r="B14" s="220"/>
      <c r="C14" s="221"/>
      <c r="D14" s="183"/>
      <c r="E14" s="184"/>
      <c r="F14" s="193"/>
      <c r="G14" s="319">
        <f>SUM(G8:H11)</f>
        <v>0</v>
      </c>
      <c r="H14" s="320"/>
      <c r="I14" s="349">
        <f>(G8*I8)+(G9*I9)+(G10*I10)+(G11*I11)</f>
        <v>0</v>
      </c>
      <c r="J14" s="350"/>
      <c r="K14" s="314" t="str">
        <f ca="1">IFERROR(INDEX(X17:X240,MATCH(K11,U17:U240,0)),"")</f>
        <v/>
      </c>
      <c r="L14" s="315"/>
      <c r="AC14" s="41" t="s">
        <v>130</v>
      </c>
    </row>
    <row r="15" spans="1:29" ht="19.5" thickBot="1" x14ac:dyDescent="0.3">
      <c r="A15" s="219" t="s">
        <v>165</v>
      </c>
      <c r="B15" s="220"/>
      <c r="C15" s="221"/>
      <c r="D15" s="180"/>
      <c r="E15" s="181"/>
      <c r="F15" s="182"/>
      <c r="G15" s="222"/>
      <c r="H15" s="224"/>
      <c r="I15" s="351"/>
      <c r="J15" s="352"/>
      <c r="K15" s="197" t="s">
        <v>74</v>
      </c>
      <c r="L15" s="198"/>
      <c r="Z15" s="31"/>
      <c r="AC15" s="41" t="s">
        <v>1072</v>
      </c>
    </row>
    <row r="16" spans="1:29" ht="15.75" customHeight="1" thickBot="1" x14ac:dyDescent="0.3">
      <c r="A16" s="196" t="s">
        <v>71</v>
      </c>
      <c r="B16" s="178"/>
      <c r="C16" s="179"/>
      <c r="D16" s="196" t="s">
        <v>72</v>
      </c>
      <c r="E16" s="178"/>
      <c r="F16" s="178"/>
      <c r="G16" s="233" t="s">
        <v>73</v>
      </c>
      <c r="H16" s="227"/>
      <c r="I16" s="227"/>
      <c r="J16" s="225"/>
      <c r="K16" s="194"/>
      <c r="L16" s="228"/>
      <c r="N16" s="185" t="s">
        <v>75</v>
      </c>
      <c r="O16" s="186"/>
      <c r="P16" s="197" t="s">
        <v>76</v>
      </c>
      <c r="Q16" s="198"/>
      <c r="R16" s="198"/>
      <c r="S16" s="199"/>
      <c r="T16" s="31"/>
      <c r="U16" s="316" t="s">
        <v>77</v>
      </c>
      <c r="V16" s="317"/>
      <c r="W16" s="318"/>
      <c r="X16" s="316" t="s">
        <v>70</v>
      </c>
      <c r="Y16" s="318"/>
      <c r="Z16" s="31"/>
      <c r="AC16" s="41" t="s">
        <v>131</v>
      </c>
    </row>
    <row r="17" spans="1:38" ht="23.25" customHeight="1" thickBot="1" x14ac:dyDescent="0.3">
      <c r="A17" s="180"/>
      <c r="B17" s="181"/>
      <c r="C17" s="182"/>
      <c r="D17" s="180"/>
      <c r="E17" s="181"/>
      <c r="F17" s="181"/>
      <c r="G17" s="183"/>
      <c r="H17" s="184"/>
      <c r="I17" s="184"/>
      <c r="J17" s="193"/>
      <c r="K17" s="319" t="str" cm="1">
        <f t="array" aca="1" ref="K17" ca="1">IFERROR(
IF($L$7="MS",
   INDEX(
     INDIRECT("EMS_" &amp; IF(D6="13.8 kV","13","34")),
     IF(D6="13.8 kV",1,2),
     MATCH(K14,{"NORTE";"SUL";"LESTE";"OESTE";"CENTRO"},0)
   ),
   INDEX(
     INDIRECT($L$7 &amp; "_" &amp; IF(D6="13.8 kV","13","34")),
     MATCH(K11, INDIRECT($L$7 &amp; "_Cidades"), 0)
   )
),
"FAVOR SELECIONAR MUNICÍPIO"
)</f>
        <v>FAVOR SELECIONAR MUNICÍPIO</v>
      </c>
      <c r="L17" s="324"/>
      <c r="N17" s="187"/>
      <c r="O17" s="188"/>
      <c r="P17" s="194"/>
      <c r="Q17" s="228"/>
      <c r="R17" s="228"/>
      <c r="S17" s="279"/>
      <c r="T17" s="31"/>
      <c r="U17" s="167" t="str" cm="1">
        <f t="array" aca="1" ref="U17" ca="1">IFERROR(INDEX(INDIRECT($L$7 &amp; "_Cidades"),ROW(A1)),"")</f>
        <v/>
      </c>
      <c r="V17" s="168"/>
      <c r="W17" s="169"/>
      <c r="X17" s="167" t="str" cm="1">
        <f t="array" aca="1" ref="X17" ca="1">IFERROR(INDEX(INDIRECT($L$7 &amp; "_Regioes"),ROW(A1)),"")</f>
        <v/>
      </c>
      <c r="Y17" s="169"/>
      <c r="AA17" s="30"/>
      <c r="AB17" s="30"/>
      <c r="AC17" s="41" t="s">
        <v>132</v>
      </c>
      <c r="AD17" s="30"/>
      <c r="AE17" s="30"/>
      <c r="AF17" s="30"/>
      <c r="AG17" s="30"/>
      <c r="AH17" s="30"/>
      <c r="AI17" s="30"/>
      <c r="AJ17" s="30"/>
      <c r="AK17" s="30"/>
      <c r="AL17" s="30"/>
    </row>
    <row r="18" spans="1:38" ht="21" customHeight="1" thickBot="1" x14ac:dyDescent="0.3">
      <c r="A18" s="180"/>
      <c r="B18" s="181"/>
      <c r="C18" s="182"/>
      <c r="D18" s="180"/>
      <c r="E18" s="181"/>
      <c r="F18" s="181"/>
      <c r="G18" s="183"/>
      <c r="H18" s="184"/>
      <c r="I18" s="184"/>
      <c r="J18" s="193"/>
      <c r="K18" s="222"/>
      <c r="L18" s="223"/>
      <c r="N18" s="187"/>
      <c r="O18" s="188"/>
      <c r="P18" s="197" t="s">
        <v>78</v>
      </c>
      <c r="Q18" s="199"/>
      <c r="R18" s="197" t="s">
        <v>79</v>
      </c>
      <c r="S18" s="199"/>
      <c r="T18" s="31"/>
      <c r="U18" s="167" t="str" cm="1">
        <f t="array" aca="1" ref="U18" ca="1">IFERROR(INDEX(INDIRECT($L$7 &amp; "_Cidades"),ROW(A2)),"")</f>
        <v/>
      </c>
      <c r="V18" s="168"/>
      <c r="W18" s="169"/>
      <c r="X18" s="167" t="str" cm="1">
        <f t="array" aca="1" ref="X18" ca="1">IFERROR(INDEX(INDIRECT($L$7 &amp; "_Regioes"),ROW(A2)),"")</f>
        <v/>
      </c>
      <c r="Y18" s="169"/>
      <c r="AC18" s="41" t="s">
        <v>133</v>
      </c>
    </row>
    <row r="19" spans="1:38" ht="37.5" customHeight="1" thickBot="1" x14ac:dyDescent="0.3">
      <c r="A19" s="196" t="s">
        <v>166</v>
      </c>
      <c r="B19" s="178"/>
      <c r="C19" s="179"/>
      <c r="D19" s="197" t="s">
        <v>81</v>
      </c>
      <c r="E19" s="198"/>
      <c r="F19" s="199"/>
      <c r="G19" s="194" t="s">
        <v>82</v>
      </c>
      <c r="H19" s="279"/>
      <c r="I19" s="194" t="s">
        <v>83</v>
      </c>
      <c r="J19" s="279"/>
      <c r="K19" s="177" t="s">
        <v>84</v>
      </c>
      <c r="L19" s="282"/>
      <c r="N19" s="187"/>
      <c r="O19" s="188"/>
      <c r="P19" s="194"/>
      <c r="Q19" s="279"/>
      <c r="R19" s="194"/>
      <c r="S19" s="279"/>
      <c r="T19" s="31"/>
      <c r="U19" s="167" t="str" cm="1">
        <f t="array" aca="1" ref="U19" ca="1">IFERROR(INDEX(INDIRECT($L$7 &amp; "_Cidades"),ROW(A3)),"")</f>
        <v/>
      </c>
      <c r="V19" s="168"/>
      <c r="W19" s="169"/>
      <c r="X19" s="167" t="str" cm="1">
        <f t="array" aca="1" ref="X19" ca="1">IFERROR(INDEX(INDIRECT($L$7 &amp; "_Regioes"),ROW(A3)),"")</f>
        <v/>
      </c>
      <c r="Y19" s="169"/>
      <c r="AC19" s="41" t="s">
        <v>1066</v>
      </c>
    </row>
    <row r="20" spans="1:38" ht="17.25" customHeight="1" thickBot="1" x14ac:dyDescent="0.3">
      <c r="A20" s="207" t="str">
        <f ca="1">IFERROR(
(
K17*(
IF(D8&lt;1,0,D8*INDEX(Q6:Y6,MATCH(D8,{1;6;11;16;21;26;31;36;41},1)))+
IF(D9&lt;1,0,D9*INDEX(Q7:Y7,MATCH(D9,{1;6;11;16;21;26;31;36;41},1)))+
IF(D10&lt;1,0,D10*INDEX(Q8:Y8,MATCH(D10,{1;6;11;16;21;26;31;36;41},1)))+
IF(D11&lt;1,0,D11*INDEX(Q9:Y9,MATCH(D11,{1;6;11;16;21;26;31;36;41},1)))+
IF(D12&lt;1,0,D12*INDEX(Q10:Y10,MATCH(D12,{1;6;11;16;21;26;31;36;41},1)))+
IF(D13&lt;1,0,D13*INDEX(Q11:Y11,MATCH(D13,{1;6;11;16;21;26;31;36;41},1)))+
IF(D14&lt;1,0,D14*INDEX(Q12:Y12,MATCH(D14,{1;6;11;16;21;26;31;36;41},1)))+
IF(D15&lt;1,0,D15*INDEX(Q13:Y13,MATCH(D15,{1;6;11;16;21;26;31;36;41},1)))+
(D17+D18)
)
)
+I14,
"FAVOR SELECIONAR O MUNICÍPIO"
)</f>
        <v>FAVOR SELECIONAR O MUNICÍPIO</v>
      </c>
      <c r="B20" s="208"/>
      <c r="C20" s="209"/>
      <c r="D20" s="327">
        <f>IF(COUNTA(G17:G18)&gt;0,SUM(D8:F15,G17:G18),SUM(D8:F16))</f>
        <v>0</v>
      </c>
      <c r="E20" s="328"/>
      <c r="F20" s="329"/>
      <c r="G20" s="280" t="str">
        <f ca="1">IFERROR(
IF(OR(A20=0,NOT(ISNUMBER(A20))),
"0",
IF(AND(D20=0,D17=0,D18=0),
    IF(A20&lt;=N21,"15/30 kVA",
    IF(A20&lt;=N23,"30 kVA",
    "Transformador Não Padronizado")),
    IF(A20&lt;=N25,"45 kVA",
    IF(A20&lt;=N27,"75 kVA",
    IF(A20&lt;=N29,"112,5 kVA",
    IF(A20&lt;=N31,"150 kVA",
    IF(A20&lt;=N33,"225 kVA",
    IF(A20&lt;=N35,"300 kVA",
    "Transformador Não Padronizado")))))))),
"FAVOR SELECIONAR O MUNICIPIO"
)</f>
        <v>0</v>
      </c>
      <c r="H20" s="320"/>
      <c r="I20" s="353" t="str">
        <f ca="1">IF(
OR(G20="",G20="0"),
"0",
IF(G20="15/30 kVA","3x1x35+35 mm²",
IF(G20="30 kVA","3x1x35+35 mm²",
IF(G20="45 kVA","3x1x70+70 mm²",
IF(G20="75 kVA","3x1x120+70 mm²",
IF(G20="112,5 kVA","3x1x120+70 mm²",
IF(OR(G20="150 kVA",G20="225 kVA",G20="300 kVA"),"Exclusivo",
IF(G20="Transformador Não Padronizado","Transformador Não Padronizado",
"FAVOR SELECIONAR O MUNICÍPIO"))))))))</f>
        <v>0</v>
      </c>
      <c r="J20" s="354"/>
      <c r="K20" s="325">
        <f ca="1">IF(G20="15/30 kVA","",IF(G20="30 kVA",A20/30,IF(G20="45 kVA",A20/45,IF(G20="75 kVA",A20/75,IF(G20="112,5 kVA",A20/112.5,IF(G20="150 kVA",A20/150,IF(G20="225 kVA",A19/225,IF(G20="300 kVA",A19/300,IF(G20="Transformador Não Padronizado","",0)))))))))</f>
        <v>0</v>
      </c>
      <c r="L20" s="326"/>
      <c r="N20" s="189"/>
      <c r="O20" s="190"/>
      <c r="P20" s="177" t="s">
        <v>86</v>
      </c>
      <c r="Q20" s="178"/>
      <c r="R20" s="178"/>
      <c r="S20" s="179"/>
      <c r="T20" s="31"/>
      <c r="U20" s="167" t="str" cm="1">
        <f t="array" aca="1" ref="U20" ca="1">IFERROR(INDEX(INDIRECT($L$7 &amp; "_Cidades"),ROW(A4)),"")</f>
        <v/>
      </c>
      <c r="V20" s="168"/>
      <c r="W20" s="169"/>
      <c r="X20" s="167" t="str" cm="1">
        <f t="array" aca="1" ref="X20" ca="1">IFERROR(INDEX(INDIRECT($L$7 &amp; "_Regioes"),ROW(A4)),"")</f>
        <v/>
      </c>
      <c r="Y20" s="169"/>
      <c r="AC20" s="41" t="s">
        <v>1067</v>
      </c>
    </row>
    <row r="21" spans="1:38" ht="15" customHeight="1" thickBot="1" x14ac:dyDescent="0.3">
      <c r="A21" s="283" t="s">
        <v>87</v>
      </c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5"/>
      <c r="N21" s="210">
        <v>15</v>
      </c>
      <c r="O21" s="211"/>
      <c r="P21" s="210">
        <v>35</v>
      </c>
      <c r="Q21" s="211"/>
      <c r="R21" s="210">
        <v>35</v>
      </c>
      <c r="S21" s="211"/>
      <c r="T21" s="31"/>
      <c r="U21" s="167" t="str" cm="1">
        <f t="array" aca="1" ref="U21" ca="1">IFERROR(INDEX(INDIRECT($L$7 &amp; "_Cidades"),ROW(A5)),"")</f>
        <v/>
      </c>
      <c r="V21" s="168"/>
      <c r="W21" s="169"/>
      <c r="X21" s="167" t="str" cm="1">
        <f t="array" aca="1" ref="X21" ca="1">IFERROR(INDEX(INDIRECT($L$7 &amp; "_Regioes"),ROW(A5)),"")</f>
        <v/>
      </c>
      <c r="Y21" s="169"/>
      <c r="AC21" s="41" t="s">
        <v>1068</v>
      </c>
    </row>
    <row r="22" spans="1:38" ht="19.5" thickBot="1" x14ac:dyDescent="0.3">
      <c r="A22" s="283"/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5"/>
      <c r="N22" s="214"/>
      <c r="O22" s="215"/>
      <c r="P22" s="212"/>
      <c r="Q22" s="213"/>
      <c r="R22" s="212"/>
      <c r="S22" s="213"/>
      <c r="T22" s="31"/>
      <c r="U22" s="167" t="str" cm="1">
        <f t="array" aca="1" ref="U22" ca="1">IFERROR(INDEX(INDIRECT($L$7 &amp; "_Cidades"),ROW(A6)),"")</f>
        <v/>
      </c>
      <c r="V22" s="168"/>
      <c r="W22" s="169"/>
      <c r="X22" s="167" t="str" cm="1">
        <f t="array" aca="1" ref="X22" ca="1">IFERROR(INDEX(INDIRECT($L$7 &amp; "_Regioes"),ROW(A6)),"")</f>
        <v/>
      </c>
      <c r="Y22" s="169"/>
      <c r="AC22" s="41" t="s">
        <v>1071</v>
      </c>
    </row>
    <row r="23" spans="1:38" ht="19.5" thickBot="1" x14ac:dyDescent="0.3">
      <c r="A23" s="283"/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5"/>
      <c r="N23" s="210">
        <v>30</v>
      </c>
      <c r="O23" s="211"/>
      <c r="P23" s="212"/>
      <c r="Q23" s="213"/>
      <c r="R23" s="212"/>
      <c r="S23" s="213"/>
      <c r="U23" s="167" t="str" cm="1">
        <f t="array" aca="1" ref="U23" ca="1">IFERROR(INDEX(INDIRECT($L$7 &amp; "_Cidades"),ROW(A7)),"")</f>
        <v/>
      </c>
      <c r="V23" s="168"/>
      <c r="W23" s="169"/>
      <c r="X23" s="167" t="str" cm="1">
        <f t="array" aca="1" ref="X23" ca="1">IFERROR(INDEX(INDIRECT($L$7 &amp; "_Regioes"),ROW(A7)),"")</f>
        <v/>
      </c>
      <c r="Y23" s="169"/>
      <c r="AC23" s="41" t="s">
        <v>1069</v>
      </c>
    </row>
    <row r="24" spans="1:38" ht="19.5" thickBot="1" x14ac:dyDescent="0.3">
      <c r="A24" s="283"/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5"/>
      <c r="N24" s="214"/>
      <c r="O24" s="215"/>
      <c r="P24" s="214"/>
      <c r="Q24" s="215"/>
      <c r="R24" s="214"/>
      <c r="S24" s="215"/>
      <c r="U24" s="167" t="str" cm="1">
        <f t="array" aca="1" ref="U24" ca="1">IFERROR(INDEX(INDIRECT($L$7 &amp; "_Cidades"),ROW(A8)),"")</f>
        <v/>
      </c>
      <c r="V24" s="168"/>
      <c r="W24" s="169"/>
      <c r="X24" s="167" t="str" cm="1">
        <f t="array" aca="1" ref="X24" ca="1">IFERROR(INDEX(INDIRECT($L$7 &amp; "_Regioes"),ROW(A8)),"")</f>
        <v/>
      </c>
      <c r="Y24" s="169"/>
      <c r="AC24" s="41" t="s">
        <v>1070</v>
      </c>
    </row>
    <row r="25" spans="1:38" ht="15.75" thickBot="1" x14ac:dyDescent="0.3">
      <c r="A25" s="283"/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5"/>
      <c r="N25" s="210">
        <v>45</v>
      </c>
      <c r="O25" s="211"/>
      <c r="P25" s="210">
        <v>70</v>
      </c>
      <c r="Q25" s="211"/>
      <c r="R25" s="210">
        <v>70</v>
      </c>
      <c r="S25" s="211"/>
      <c r="U25" s="167" t="str" cm="1">
        <f t="array" aca="1" ref="U25" ca="1">IFERROR(INDEX(INDIRECT($L$7 &amp; "_Cidades"),ROW(A9)),"")</f>
        <v/>
      </c>
      <c r="V25" s="168"/>
      <c r="W25" s="169"/>
      <c r="X25" s="167" t="str" cm="1">
        <f t="array" aca="1" ref="X25" ca="1">IFERROR(INDEX(INDIRECT($L$7 &amp; "_Regioes"),ROW(A9)),"")</f>
        <v/>
      </c>
      <c r="Y25" s="169"/>
    </row>
    <row r="26" spans="1:38" ht="15.75" thickBot="1" x14ac:dyDescent="0.3">
      <c r="A26" s="283"/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5"/>
      <c r="N26" s="214"/>
      <c r="O26" s="215"/>
      <c r="P26" s="214"/>
      <c r="Q26" s="215"/>
      <c r="R26" s="214"/>
      <c r="S26" s="215"/>
      <c r="U26" s="167" t="str" cm="1">
        <f t="array" aca="1" ref="U26" ca="1">IFERROR(INDEX(INDIRECT($L$7 &amp; "_Cidades"),ROW(A10)),"")</f>
        <v/>
      </c>
      <c r="V26" s="168"/>
      <c r="W26" s="169"/>
      <c r="X26" s="167" t="str" cm="1">
        <f t="array" aca="1" ref="X26" ca="1">IFERROR(INDEX(INDIRECT($L$7 &amp; "_Regioes"),ROW(A10)),"")</f>
        <v/>
      </c>
      <c r="Y26" s="169"/>
    </row>
    <row r="27" spans="1:38" ht="15.75" thickBot="1" x14ac:dyDescent="0.3">
      <c r="A27" s="283"/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5"/>
      <c r="N27" s="210">
        <v>75</v>
      </c>
      <c r="O27" s="211"/>
      <c r="P27" s="210">
        <v>120</v>
      </c>
      <c r="Q27" s="211"/>
      <c r="R27" s="210">
        <v>70</v>
      </c>
      <c r="S27" s="211"/>
      <c r="U27" s="167" t="str" cm="1">
        <f t="array" aca="1" ref="U27" ca="1">IFERROR(INDEX(INDIRECT($L$7 &amp; "_Cidades"),ROW(A11)),"")</f>
        <v/>
      </c>
      <c r="V27" s="168"/>
      <c r="W27" s="169"/>
      <c r="X27" s="167" t="str" cm="1">
        <f t="array" aca="1" ref="X27" ca="1">IFERROR(INDEX(INDIRECT($L$7 &amp; "_Regioes"),ROW(A11)),"")</f>
        <v/>
      </c>
      <c r="Y27" s="169"/>
    </row>
    <row r="28" spans="1:38" ht="15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5"/>
      <c r="N28" s="214"/>
      <c r="O28" s="215"/>
      <c r="P28" s="212"/>
      <c r="Q28" s="213"/>
      <c r="R28" s="212"/>
      <c r="S28" s="213"/>
      <c r="U28" s="167" t="str" cm="1">
        <f t="array" aca="1" ref="U28" ca="1">IFERROR(INDEX(INDIRECT($L$7 &amp; "_Cidades"),ROW(A12)),"")</f>
        <v/>
      </c>
      <c r="V28" s="168"/>
      <c r="W28" s="169"/>
      <c r="X28" s="167" t="str" cm="1">
        <f t="array" aca="1" ref="X28" ca="1">IFERROR(INDEX(INDIRECT($L$7 &amp; "_Regioes"),ROW(A12)),"")</f>
        <v/>
      </c>
      <c r="Y28" s="169"/>
    </row>
    <row r="29" spans="1:38" ht="15.75" thickBot="1" x14ac:dyDescent="0.3">
      <c r="A29" s="283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5"/>
      <c r="N29" s="210">
        <v>112.5</v>
      </c>
      <c r="O29" s="211"/>
      <c r="P29" s="212"/>
      <c r="Q29" s="213"/>
      <c r="R29" s="212"/>
      <c r="S29" s="213"/>
      <c r="U29" s="167" t="str" cm="1">
        <f t="array" aca="1" ref="U29" ca="1">IFERROR(INDEX(INDIRECT($L$7 &amp; "_Cidades"),ROW(A13)),"")</f>
        <v/>
      </c>
      <c r="V29" s="168"/>
      <c r="W29" s="169"/>
      <c r="X29" s="167" t="str" cm="1">
        <f t="array" aca="1" ref="X29" ca="1">IFERROR(INDEX(INDIRECT($L$7 &amp; "_Regioes"),ROW(A13)),"")</f>
        <v/>
      </c>
      <c r="Y29" s="169"/>
    </row>
    <row r="30" spans="1:38" ht="15.75" thickBot="1" x14ac:dyDescent="0.3">
      <c r="A30" s="283"/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5"/>
      <c r="N30" s="214"/>
      <c r="O30" s="215"/>
      <c r="P30" s="214"/>
      <c r="Q30" s="215"/>
      <c r="R30" s="214"/>
      <c r="S30" s="215"/>
      <c r="U30" s="167" t="str" cm="1">
        <f t="array" aca="1" ref="U30" ca="1">IFERROR(INDEX(INDIRECT($L$7 &amp; "_Cidades"),ROW(A14)),"")</f>
        <v/>
      </c>
      <c r="V30" s="168"/>
      <c r="W30" s="169"/>
      <c r="X30" s="167" t="str" cm="1">
        <f t="array" aca="1" ref="X30" ca="1">IFERROR(INDEX(INDIRECT($L$7 &amp; "_Regioes"),ROW(A14)),"")</f>
        <v/>
      </c>
      <c r="Y30" s="169"/>
    </row>
    <row r="31" spans="1:38" ht="15.75" thickBot="1" x14ac:dyDescent="0.3">
      <c r="A31" s="283"/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5"/>
      <c r="N31" s="210">
        <v>150</v>
      </c>
      <c r="O31" s="211"/>
      <c r="P31" s="210" t="s">
        <v>88</v>
      </c>
      <c r="Q31" s="305"/>
      <c r="R31" s="305"/>
      <c r="S31" s="211"/>
      <c r="U31" s="167" t="str" cm="1">
        <f t="array" aca="1" ref="U31" ca="1">IFERROR(INDEX(INDIRECT($L$7 &amp; "_Cidades"),ROW(A15)),"")</f>
        <v/>
      </c>
      <c r="V31" s="168"/>
      <c r="W31" s="169"/>
      <c r="X31" s="167" t="str" cm="1">
        <f t="array" aca="1" ref="X31" ca="1">IFERROR(INDEX(INDIRECT($L$7 &amp; "_Regioes"),ROW(A15)),"")</f>
        <v/>
      </c>
      <c r="Y31" s="169"/>
    </row>
    <row r="32" spans="1:38" ht="15.75" thickBot="1" x14ac:dyDescent="0.3">
      <c r="A32" s="283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5"/>
      <c r="N32" s="214"/>
      <c r="O32" s="215"/>
      <c r="P32" s="212"/>
      <c r="Q32" s="306"/>
      <c r="R32" s="306"/>
      <c r="S32" s="213"/>
      <c r="U32" s="167" t="str" cm="1">
        <f t="array" aca="1" ref="U32" ca="1">IFERROR(INDEX(INDIRECT($L$7 &amp; "_Cidades"),ROW(A16)),"")</f>
        <v/>
      </c>
      <c r="V32" s="168"/>
      <c r="W32" s="169"/>
      <c r="X32" s="167" t="str" cm="1">
        <f t="array" aca="1" ref="X32" ca="1">IFERROR(INDEX(INDIRECT($L$7 &amp; "_Regioes"),ROW(A16)),"")</f>
        <v/>
      </c>
      <c r="Y32" s="169"/>
    </row>
    <row r="33" spans="1:25" ht="15.75" thickBot="1" x14ac:dyDescent="0.3">
      <c r="A33" s="283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5"/>
      <c r="N33" s="210">
        <v>225</v>
      </c>
      <c r="O33" s="211"/>
      <c r="P33" s="212"/>
      <c r="Q33" s="306"/>
      <c r="R33" s="306"/>
      <c r="S33" s="213"/>
      <c r="U33" s="167" t="str" cm="1">
        <f t="array" aca="1" ref="U33" ca="1">IFERROR(INDEX(INDIRECT($L$7 &amp; "_Cidades"),ROW(A17)),"")</f>
        <v/>
      </c>
      <c r="V33" s="168"/>
      <c r="W33" s="169"/>
      <c r="X33" s="167" t="str" cm="1">
        <f t="array" aca="1" ref="X33" ca="1">IFERROR(INDEX(INDIRECT($L$7 &amp; "_Regioes"),ROW(A17)),"")</f>
        <v/>
      </c>
      <c r="Y33" s="169"/>
    </row>
    <row r="34" spans="1:25" ht="15.75" thickBot="1" x14ac:dyDescent="0.3">
      <c r="A34" s="283"/>
      <c r="B34" s="284"/>
      <c r="C34" s="284"/>
      <c r="D34" s="284"/>
      <c r="E34" s="284"/>
      <c r="F34" s="284"/>
      <c r="G34" s="284"/>
      <c r="H34" s="284"/>
      <c r="I34" s="284"/>
      <c r="J34" s="284"/>
      <c r="K34" s="284"/>
      <c r="L34" s="285"/>
      <c r="N34" s="214"/>
      <c r="O34" s="215"/>
      <c r="P34" s="212"/>
      <c r="Q34" s="306"/>
      <c r="R34" s="306"/>
      <c r="S34" s="213"/>
      <c r="U34" s="167" t="str" cm="1">
        <f t="array" aca="1" ref="U34" ca="1">IFERROR(INDEX(INDIRECT($L$7 &amp; "_Cidades"),ROW(A18)),"")</f>
        <v/>
      </c>
      <c r="V34" s="168"/>
      <c r="W34" s="169"/>
      <c r="X34" s="167" t="str" cm="1">
        <f t="array" aca="1" ref="X34" ca="1">IFERROR(INDEX(INDIRECT($L$7 &amp; "_Regioes"),ROW(A18)),"")</f>
        <v/>
      </c>
      <c r="Y34" s="169"/>
    </row>
    <row r="35" spans="1:25" ht="15.75" thickBot="1" x14ac:dyDescent="0.3">
      <c r="A35" s="283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5"/>
      <c r="N35" s="210">
        <v>300</v>
      </c>
      <c r="O35" s="211"/>
      <c r="P35" s="212"/>
      <c r="Q35" s="306"/>
      <c r="R35" s="306"/>
      <c r="S35" s="213"/>
      <c r="U35" s="167" t="str" cm="1">
        <f t="array" aca="1" ref="U35" ca="1">IFERROR(INDEX(INDIRECT($L$7 &amp; "_Cidades"),ROW(A19)),"")</f>
        <v/>
      </c>
      <c r="V35" s="168"/>
      <c r="W35" s="169"/>
      <c r="X35" s="167" t="str" cm="1">
        <f t="array" aca="1" ref="X35" ca="1">IFERROR(INDEX(INDIRECT($L$7 &amp; "_Regioes"),ROW(A19)),"")</f>
        <v/>
      </c>
      <c r="Y35" s="169"/>
    </row>
    <row r="36" spans="1:25" ht="15.75" thickBot="1" x14ac:dyDescent="0.3">
      <c r="A36" s="283"/>
      <c r="B36" s="284"/>
      <c r="C36" s="284"/>
      <c r="D36" s="284"/>
      <c r="E36" s="284"/>
      <c r="F36" s="284"/>
      <c r="G36" s="284"/>
      <c r="H36" s="284"/>
      <c r="I36" s="284"/>
      <c r="J36" s="284"/>
      <c r="K36" s="284"/>
      <c r="L36" s="285"/>
      <c r="N36" s="214"/>
      <c r="O36" s="215"/>
      <c r="P36" s="214"/>
      <c r="Q36" s="307"/>
      <c r="R36" s="307"/>
      <c r="S36" s="215"/>
      <c r="U36" s="167" t="str" cm="1">
        <f t="array" aca="1" ref="U36" ca="1">IFERROR(INDEX(INDIRECT($L$7 &amp; "_Cidades"),ROW(A20)),"")</f>
        <v/>
      </c>
      <c r="V36" s="168"/>
      <c r="W36" s="169"/>
      <c r="X36" s="167" t="str" cm="1">
        <f t="array" aca="1" ref="X36" ca="1">IFERROR(INDEX(INDIRECT($L$7 &amp; "_Regioes"),ROW(A20)),"")</f>
        <v/>
      </c>
      <c r="Y36" s="169"/>
    </row>
    <row r="37" spans="1:25" ht="15.75" thickBot="1" x14ac:dyDescent="0.3">
      <c r="A37" s="283"/>
      <c r="B37" s="284"/>
      <c r="C37" s="284"/>
      <c r="D37" s="284"/>
      <c r="E37" s="284"/>
      <c r="F37" s="284"/>
      <c r="G37" s="284"/>
      <c r="H37" s="284"/>
      <c r="I37" s="284"/>
      <c r="J37" s="284"/>
      <c r="K37" s="284"/>
      <c r="L37" s="285"/>
      <c r="N37" s="296" t="s">
        <v>89</v>
      </c>
      <c r="O37" s="297"/>
      <c r="P37" s="297"/>
      <c r="Q37" s="297"/>
      <c r="R37" s="297"/>
      <c r="S37" s="298"/>
      <c r="U37" s="167" t="str" cm="1">
        <f t="array" aca="1" ref="U37" ca="1">IFERROR(INDEX(INDIRECT($L$7 &amp; "_Cidades"),ROW(A21)),"")</f>
        <v/>
      </c>
      <c r="V37" s="168"/>
      <c r="W37" s="169"/>
      <c r="X37" s="167" t="str" cm="1">
        <f t="array" aca="1" ref="X37" ca="1">IFERROR(INDEX(INDIRECT($L$7 &amp; "_Regioes"),ROW(A21)),"")</f>
        <v/>
      </c>
      <c r="Y37" s="169"/>
    </row>
    <row r="38" spans="1:25" ht="15.75" thickBot="1" x14ac:dyDescent="0.3">
      <c r="A38" s="283"/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5"/>
      <c r="N38" s="299"/>
      <c r="O38" s="300"/>
      <c r="P38" s="300"/>
      <c r="Q38" s="300"/>
      <c r="R38" s="300"/>
      <c r="S38" s="301"/>
      <c r="U38" s="167" t="str" cm="1">
        <f t="array" aca="1" ref="U38" ca="1">IFERROR(INDEX(INDIRECT($L$7 &amp; "_Cidades"),ROW(A22)),"")</f>
        <v/>
      </c>
      <c r="V38" s="168"/>
      <c r="W38" s="169"/>
      <c r="X38" s="167" t="str" cm="1">
        <f t="array" aca="1" ref="X38" ca="1">IFERROR(INDEX(INDIRECT($L$7 &amp; "_Regioes"),ROW(A22)),"")</f>
        <v/>
      </c>
      <c r="Y38" s="169"/>
    </row>
    <row r="39" spans="1:25" ht="15.75" thickBot="1" x14ac:dyDescent="0.3">
      <c r="A39" s="283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5"/>
      <c r="N39" s="302"/>
      <c r="O39" s="303"/>
      <c r="P39" s="303"/>
      <c r="Q39" s="303"/>
      <c r="R39" s="303"/>
      <c r="S39" s="304"/>
      <c r="U39" s="167" t="str" cm="1">
        <f t="array" aca="1" ref="U39" ca="1">IFERROR(INDEX(INDIRECT($L$7 &amp; "_Cidades"),ROW(A23)),"")</f>
        <v/>
      </c>
      <c r="V39" s="168"/>
      <c r="W39" s="169"/>
      <c r="X39" s="167" t="str" cm="1">
        <f t="array" aca="1" ref="X39" ca="1">IFERROR(INDEX(INDIRECT($L$7 &amp; "_Regioes"),ROW(A23)),"")</f>
        <v/>
      </c>
      <c r="Y39" s="169"/>
    </row>
    <row r="40" spans="1:25" ht="15.75" thickBot="1" x14ac:dyDescent="0.3">
      <c r="A40" s="283"/>
      <c r="B40" s="284"/>
      <c r="C40" s="284"/>
      <c r="D40" s="284"/>
      <c r="E40" s="284"/>
      <c r="F40" s="284"/>
      <c r="G40" s="284"/>
      <c r="H40" s="284"/>
      <c r="I40" s="284"/>
      <c r="J40" s="284"/>
      <c r="K40" s="284"/>
      <c r="L40" s="285"/>
      <c r="N40" s="296" t="s">
        <v>90</v>
      </c>
      <c r="O40" s="297"/>
      <c r="P40" s="297"/>
      <c r="Q40" s="297"/>
      <c r="R40" s="297"/>
      <c r="S40" s="298"/>
      <c r="U40" s="167" t="str" cm="1">
        <f t="array" aca="1" ref="U40" ca="1">IFERROR(INDEX(INDIRECT($L$7 &amp; "_Cidades"),ROW(A24)),"")</f>
        <v/>
      </c>
      <c r="V40" s="168"/>
      <c r="W40" s="169"/>
      <c r="X40" s="167" t="str" cm="1">
        <f t="array" aca="1" ref="X40" ca="1">IFERROR(INDEX(INDIRECT($L$7 &amp; "_Regioes"),ROW(A24)),"")</f>
        <v/>
      </c>
      <c r="Y40" s="169"/>
    </row>
    <row r="41" spans="1:25" ht="15.75" thickBot="1" x14ac:dyDescent="0.3">
      <c r="A41" s="283"/>
      <c r="B41" s="284"/>
      <c r="C41" s="284"/>
      <c r="D41" s="284"/>
      <c r="E41" s="284"/>
      <c r="F41" s="284"/>
      <c r="G41" s="284"/>
      <c r="H41" s="284"/>
      <c r="I41" s="284"/>
      <c r="J41" s="284"/>
      <c r="K41" s="284"/>
      <c r="L41" s="285"/>
      <c r="N41" s="299"/>
      <c r="O41" s="300"/>
      <c r="P41" s="300"/>
      <c r="Q41" s="300"/>
      <c r="R41" s="300"/>
      <c r="S41" s="301"/>
      <c r="U41" s="167" t="str" cm="1">
        <f t="array" aca="1" ref="U41" ca="1">IFERROR(INDEX(INDIRECT($L$7 &amp; "_Cidades"),ROW(A25)),"")</f>
        <v/>
      </c>
      <c r="V41" s="168"/>
      <c r="W41" s="169"/>
      <c r="X41" s="167" t="str" cm="1">
        <f t="array" aca="1" ref="X41" ca="1">IFERROR(INDEX(INDIRECT($L$7 &amp; "_Regioes"),ROW(A25)),"")</f>
        <v/>
      </c>
      <c r="Y41" s="169"/>
    </row>
    <row r="42" spans="1:25" ht="15.75" thickBot="1" x14ac:dyDescent="0.3">
      <c r="A42" s="283"/>
      <c r="B42" s="284"/>
      <c r="C42" s="284"/>
      <c r="D42" s="284"/>
      <c r="E42" s="284"/>
      <c r="F42" s="284"/>
      <c r="G42" s="284"/>
      <c r="H42" s="284"/>
      <c r="I42" s="284"/>
      <c r="J42" s="284"/>
      <c r="K42" s="284"/>
      <c r="L42" s="285"/>
      <c r="N42" s="302"/>
      <c r="O42" s="303"/>
      <c r="P42" s="303"/>
      <c r="Q42" s="303"/>
      <c r="R42" s="303"/>
      <c r="S42" s="304"/>
      <c r="U42" s="167" t="str" cm="1">
        <f t="array" aca="1" ref="U42" ca="1">IFERROR(INDEX(INDIRECT($L$7 &amp; "_Cidades"),ROW(A26)),"")</f>
        <v/>
      </c>
      <c r="V42" s="168"/>
      <c r="W42" s="169"/>
      <c r="X42" s="167" t="str" cm="1">
        <f t="array" aca="1" ref="X42" ca="1">IFERROR(INDEX(INDIRECT($L$7 &amp; "_Regioes"),ROW(A26)),"")</f>
        <v/>
      </c>
      <c r="Y42" s="169"/>
    </row>
    <row r="43" spans="1:25" ht="15.75" thickBot="1" x14ac:dyDescent="0.3">
      <c r="A43" s="283"/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285"/>
      <c r="N43" s="296" t="s">
        <v>91</v>
      </c>
      <c r="O43" s="297"/>
      <c r="P43" s="297"/>
      <c r="Q43" s="297"/>
      <c r="R43" s="297"/>
      <c r="S43" s="298"/>
      <c r="U43" s="167" t="str" cm="1">
        <f t="array" aca="1" ref="U43" ca="1">IFERROR(INDEX(INDIRECT($L$7 &amp; "_Cidades"),ROW(A27)),"")</f>
        <v/>
      </c>
      <c r="V43" s="168"/>
      <c r="W43" s="169"/>
      <c r="X43" s="167" t="str" cm="1">
        <f t="array" aca="1" ref="X43" ca="1">IFERROR(INDEX(INDIRECT($L$7 &amp; "_Regioes"),ROW(A27)),"")</f>
        <v/>
      </c>
      <c r="Y43" s="169"/>
    </row>
    <row r="44" spans="1:25" ht="15.75" customHeight="1" thickBot="1" x14ac:dyDescent="0.3">
      <c r="A44" s="283"/>
      <c r="B44" s="284"/>
      <c r="C44" s="284"/>
      <c r="D44" s="284"/>
      <c r="E44" s="284"/>
      <c r="F44" s="284"/>
      <c r="G44" s="284"/>
      <c r="H44" s="284"/>
      <c r="I44" s="284"/>
      <c r="J44" s="284"/>
      <c r="K44" s="284"/>
      <c r="L44" s="285"/>
      <c r="N44" s="299"/>
      <c r="O44" s="300"/>
      <c r="P44" s="300"/>
      <c r="Q44" s="300"/>
      <c r="R44" s="300"/>
      <c r="S44" s="301"/>
      <c r="U44" s="167" t="str" cm="1">
        <f t="array" aca="1" ref="U44" ca="1">IFERROR(INDEX(INDIRECT($L$7 &amp; "_Cidades"),ROW(A28)),"")</f>
        <v/>
      </c>
      <c r="V44" s="168"/>
      <c r="W44" s="169"/>
      <c r="X44" s="167" t="str" cm="1">
        <f t="array" aca="1" ref="X44" ca="1">IFERROR(INDEX(INDIRECT($L$7 &amp; "_Regioes"),ROW(A28)),"")</f>
        <v/>
      </c>
      <c r="Y44" s="169"/>
    </row>
    <row r="45" spans="1:25" ht="15.75" thickBot="1" x14ac:dyDescent="0.3">
      <c r="A45" s="283"/>
      <c r="B45" s="284"/>
      <c r="C45" s="284"/>
      <c r="D45" s="284"/>
      <c r="E45" s="284"/>
      <c r="F45" s="284"/>
      <c r="G45" s="284"/>
      <c r="H45" s="284"/>
      <c r="I45" s="284"/>
      <c r="J45" s="284"/>
      <c r="K45" s="284"/>
      <c r="L45" s="285"/>
      <c r="N45" s="302"/>
      <c r="O45" s="303"/>
      <c r="P45" s="303"/>
      <c r="Q45" s="303"/>
      <c r="R45" s="303"/>
      <c r="S45" s="304"/>
      <c r="U45" s="167" t="str" cm="1">
        <f t="array" aca="1" ref="U45" ca="1">IFERROR(INDEX(INDIRECT($L$7 &amp; "_Cidades"),ROW(A29)),"")</f>
        <v/>
      </c>
      <c r="V45" s="168"/>
      <c r="W45" s="169"/>
      <c r="X45" s="167" t="str" cm="1">
        <f t="array" aca="1" ref="X45" ca="1">IFERROR(INDEX(INDIRECT($L$7 &amp; "_Regioes"),ROW(A29)),"")</f>
        <v/>
      </c>
      <c r="Y45" s="169"/>
    </row>
    <row r="46" spans="1:25" ht="15.75" thickBot="1" x14ac:dyDescent="0.3">
      <c r="A46" s="283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5"/>
      <c r="N46" s="296" t="s">
        <v>92</v>
      </c>
      <c r="O46" s="297"/>
      <c r="P46" s="297"/>
      <c r="Q46" s="297"/>
      <c r="R46" s="297"/>
      <c r="S46" s="298"/>
      <c r="U46" s="167" t="str" cm="1">
        <f t="array" aca="1" ref="U46" ca="1">IFERROR(INDEX(INDIRECT($L$7 &amp; "_Cidades"),ROW(A30)),"")</f>
        <v/>
      </c>
      <c r="V46" s="168"/>
      <c r="W46" s="169"/>
      <c r="X46" s="167" t="str" cm="1">
        <f t="array" aca="1" ref="X46" ca="1">IFERROR(INDEX(INDIRECT($L$7 &amp; "_Regioes"),ROW(A30)),"")</f>
        <v/>
      </c>
      <c r="Y46" s="169"/>
    </row>
    <row r="47" spans="1:25" ht="15" customHeight="1" thickBot="1" x14ac:dyDescent="0.3">
      <c r="A47" s="283"/>
      <c r="B47" s="284"/>
      <c r="C47" s="284"/>
      <c r="D47" s="284"/>
      <c r="E47" s="284"/>
      <c r="F47" s="284"/>
      <c r="G47" s="284"/>
      <c r="H47" s="284"/>
      <c r="I47" s="284"/>
      <c r="J47" s="284"/>
      <c r="K47" s="284"/>
      <c r="L47" s="285"/>
      <c r="N47" s="299"/>
      <c r="O47" s="300"/>
      <c r="P47" s="300"/>
      <c r="Q47" s="300"/>
      <c r="R47" s="300"/>
      <c r="S47" s="301"/>
      <c r="U47" s="167" t="str" cm="1">
        <f t="array" aca="1" ref="U47" ca="1">IFERROR(INDEX(INDIRECT($L$7 &amp; "_Cidades"),ROW(A31)),"")</f>
        <v/>
      </c>
      <c r="V47" s="168"/>
      <c r="W47" s="169"/>
      <c r="X47" s="167" t="str" cm="1">
        <f t="array" aca="1" ref="X47" ca="1">IFERROR(INDEX(INDIRECT($L$7 &amp; "_Regioes"),ROW(A31)),"")</f>
        <v/>
      </c>
      <c r="Y47" s="169"/>
    </row>
    <row r="48" spans="1:25" ht="15.75" thickBot="1" x14ac:dyDescent="0.3">
      <c r="A48" s="283"/>
      <c r="B48" s="284"/>
      <c r="C48" s="284"/>
      <c r="D48" s="284"/>
      <c r="E48" s="284"/>
      <c r="F48" s="284"/>
      <c r="G48" s="284"/>
      <c r="H48" s="284"/>
      <c r="I48" s="284"/>
      <c r="J48" s="284"/>
      <c r="K48" s="284"/>
      <c r="L48" s="285"/>
      <c r="N48" s="299"/>
      <c r="O48" s="300"/>
      <c r="P48" s="300"/>
      <c r="Q48" s="300"/>
      <c r="R48" s="300"/>
      <c r="S48" s="301"/>
      <c r="U48" s="167" t="str" cm="1">
        <f t="array" aca="1" ref="U48" ca="1">IFERROR(INDEX(INDIRECT($L$7 &amp; "_Cidades"),ROW(A32)),"")</f>
        <v/>
      </c>
      <c r="V48" s="168"/>
      <c r="W48" s="169"/>
      <c r="X48" s="167" t="str" cm="1">
        <f t="array" aca="1" ref="X48" ca="1">IFERROR(INDEX(INDIRECT($L$7 &amp; "_Regioes"),ROW(A32)),"")</f>
        <v/>
      </c>
      <c r="Y48" s="169"/>
    </row>
    <row r="49" spans="1:25" ht="15.75" thickBot="1" x14ac:dyDescent="0.3">
      <c r="A49" s="283"/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5"/>
      <c r="N49" s="302"/>
      <c r="O49" s="303"/>
      <c r="P49" s="303"/>
      <c r="Q49" s="303"/>
      <c r="R49" s="303"/>
      <c r="S49" s="304"/>
      <c r="U49" s="167" t="str" cm="1">
        <f t="array" aca="1" ref="U49" ca="1">IFERROR(INDEX(INDIRECT($L$7 &amp; "_Cidades"),ROW(A33)),"")</f>
        <v/>
      </c>
      <c r="V49" s="168"/>
      <c r="W49" s="169"/>
      <c r="X49" s="167" t="str" cm="1">
        <f t="array" aca="1" ref="X49" ca="1">IFERROR(INDEX(INDIRECT($L$7 &amp; "_Regioes"),ROW(A33)),"")</f>
        <v/>
      </c>
      <c r="Y49" s="169"/>
    </row>
    <row r="50" spans="1:25" ht="15.75" thickBot="1" x14ac:dyDescent="0.3">
      <c r="A50" s="286"/>
      <c r="B50" s="287"/>
      <c r="C50" s="287"/>
      <c r="D50" s="287"/>
      <c r="E50" s="287"/>
      <c r="F50" s="287"/>
      <c r="G50" s="287"/>
      <c r="H50" s="287"/>
      <c r="I50" s="287"/>
      <c r="J50" s="287"/>
      <c r="K50" s="287"/>
      <c r="L50" s="288"/>
      <c r="U50" s="167" t="str" cm="1">
        <f t="array" aca="1" ref="U50" ca="1">IFERROR(INDEX(INDIRECT($L$7 &amp; "_Cidades"),ROW(A34)),"")</f>
        <v/>
      </c>
      <c r="V50" s="168"/>
      <c r="W50" s="169"/>
      <c r="X50" s="167" t="str" cm="1">
        <f t="array" aca="1" ref="X50" ca="1">IFERROR(INDEX(INDIRECT($L$7 &amp; "_Regioes"),ROW(A34)),"")</f>
        <v/>
      </c>
      <c r="Y50" s="169"/>
    </row>
    <row r="51" spans="1:25" ht="30.75" customHeight="1" thickBot="1" x14ac:dyDescent="0.3">
      <c r="A51" s="292" t="s">
        <v>93</v>
      </c>
      <c r="B51" s="290"/>
      <c r="C51" s="293"/>
      <c r="D51" s="226" t="s">
        <v>94</v>
      </c>
      <c r="E51" s="227"/>
      <c r="F51" s="227"/>
      <c r="G51" s="226" t="s">
        <v>95</v>
      </c>
      <c r="H51" s="227"/>
      <c r="I51" s="227"/>
      <c r="J51" s="289" t="s">
        <v>96</v>
      </c>
      <c r="K51" s="290"/>
      <c r="L51" s="291"/>
      <c r="N51" s="311" t="s">
        <v>114</v>
      </c>
      <c r="O51" s="312"/>
      <c r="P51" s="312"/>
      <c r="Q51" s="312"/>
      <c r="R51" s="312"/>
      <c r="S51" s="313"/>
      <c r="U51" s="167" t="str" cm="1">
        <f t="array" aca="1" ref="U51" ca="1">IFERROR(INDEX(INDIRECT($L$7 &amp; "_Cidades"),ROW(A35)),"")</f>
        <v/>
      </c>
      <c r="V51" s="168"/>
      <c r="W51" s="169"/>
      <c r="X51" s="167" t="str" cm="1">
        <f t="array" aca="1" ref="X51" ca="1">IFERROR(INDEX(INDIRECT($L$7 &amp; "_Regioes"),ROW(A35)),"")</f>
        <v/>
      </c>
      <c r="Y51" s="169"/>
    </row>
    <row r="52" spans="1:25" ht="60.75" customHeight="1" thickBot="1" x14ac:dyDescent="0.3">
      <c r="A52" s="196" t="s">
        <v>97</v>
      </c>
      <c r="B52" s="179"/>
      <c r="C52" s="5" t="s">
        <v>98</v>
      </c>
      <c r="D52" s="36" t="s">
        <v>99</v>
      </c>
      <c r="E52" s="20" t="s">
        <v>100</v>
      </c>
      <c r="F52" s="20" t="s">
        <v>101</v>
      </c>
      <c r="G52" s="197" t="s">
        <v>102</v>
      </c>
      <c r="H52" s="198"/>
      <c r="I52" s="199"/>
      <c r="J52" s="6" t="s">
        <v>103</v>
      </c>
      <c r="K52" s="5" t="s">
        <v>104</v>
      </c>
      <c r="L52" s="23" t="s">
        <v>101</v>
      </c>
      <c r="N52" s="185" t="s">
        <v>121</v>
      </c>
      <c r="O52" s="186"/>
      <c r="P52" s="308" t="s">
        <v>122</v>
      </c>
      <c r="Q52" s="310"/>
      <c r="R52" s="310"/>
      <c r="S52" s="309"/>
      <c r="U52" s="167" t="str" cm="1">
        <f t="array" aca="1" ref="U52" ca="1">IFERROR(INDEX(INDIRECT($L$7 &amp; "_Cidades"),ROW(A36)),"")</f>
        <v/>
      </c>
      <c r="V52" s="168"/>
      <c r="W52" s="169"/>
      <c r="X52" s="167" t="str" cm="1">
        <f t="array" aca="1" ref="X52" ca="1">IFERROR(INDEX(INDIRECT($L$7 &amp; "_Regioes"),ROW(A36)),"")</f>
        <v/>
      </c>
      <c r="Y52" s="169"/>
    </row>
    <row r="53" spans="1:25" ht="15.75" thickBot="1" x14ac:dyDescent="0.3">
      <c r="A53" s="196" t="s">
        <v>105</v>
      </c>
      <c r="B53" s="179"/>
      <c r="C53" s="12" t="s">
        <v>106</v>
      </c>
      <c r="D53" s="12" t="s">
        <v>107</v>
      </c>
      <c r="E53" s="12" t="s">
        <v>108</v>
      </c>
      <c r="F53" s="12" t="s">
        <v>109</v>
      </c>
      <c r="G53" s="177" t="s">
        <v>110</v>
      </c>
      <c r="H53" s="178"/>
      <c r="I53" s="178"/>
      <c r="J53" s="13" t="s">
        <v>111</v>
      </c>
      <c r="K53" s="8" t="s">
        <v>112</v>
      </c>
      <c r="L53" s="23" t="s">
        <v>113</v>
      </c>
      <c r="N53" s="187"/>
      <c r="O53" s="188"/>
      <c r="P53" s="308" t="s">
        <v>123</v>
      </c>
      <c r="Q53" s="309"/>
      <c r="R53" s="308" t="s">
        <v>124</v>
      </c>
      <c r="S53" s="309"/>
      <c r="U53" s="167" t="str" cm="1">
        <f t="array" aca="1" ref="U53" ca="1">IFERROR(INDEX(INDIRECT($L$7 &amp; "_Cidades"),ROW(A37)),"")</f>
        <v/>
      </c>
      <c r="V53" s="168"/>
      <c r="W53" s="169"/>
      <c r="X53" s="167" t="str" cm="1">
        <f t="array" aca="1" ref="X53" ca="1">IFERROR(INDEX(INDIRECT($L$7 &amp; "_Regioes"),ROW(A37)),"")</f>
        <v/>
      </c>
      <c r="Y53" s="169"/>
    </row>
    <row r="54" spans="1:25" ht="15.75" customHeight="1" thickBot="1" x14ac:dyDescent="0.3">
      <c r="A54" s="196" t="s">
        <v>115</v>
      </c>
      <c r="B54" s="179"/>
      <c r="C54" s="12" t="s">
        <v>116</v>
      </c>
      <c r="D54" s="12" t="s">
        <v>117</v>
      </c>
      <c r="E54" s="12" t="s">
        <v>117</v>
      </c>
      <c r="F54" s="12" t="s">
        <v>118</v>
      </c>
      <c r="G54" s="177" t="s">
        <v>119</v>
      </c>
      <c r="H54" s="178"/>
      <c r="I54" s="178"/>
      <c r="J54" s="13" t="s">
        <v>120</v>
      </c>
      <c r="K54" s="8" t="s">
        <v>120</v>
      </c>
      <c r="L54" s="23" t="s">
        <v>120</v>
      </c>
      <c r="N54" s="189"/>
      <c r="O54" s="190"/>
      <c r="P54" s="33" t="s">
        <v>125</v>
      </c>
      <c r="Q54" s="33" t="s">
        <v>126</v>
      </c>
      <c r="R54" s="33" t="s">
        <v>125</v>
      </c>
      <c r="S54" s="33" t="s">
        <v>126</v>
      </c>
      <c r="U54" s="167" t="str" cm="1">
        <f t="array" aca="1" ref="U54" ca="1">IFERROR(INDEX(INDIRECT($L$7 &amp; "_Cidades"),ROW(A38)),"")</f>
        <v/>
      </c>
      <c r="V54" s="168"/>
      <c r="W54" s="169"/>
      <c r="X54" s="167" t="str" cm="1">
        <f t="array" aca="1" ref="X54" ca="1">IFERROR(INDEX(INDIRECT($L$7 &amp; "_Regioes"),ROW(A38)),"")</f>
        <v/>
      </c>
      <c r="Y54" s="169"/>
    </row>
    <row r="55" spans="1:25" ht="15.75" customHeight="1" thickBot="1" x14ac:dyDescent="0.3">
      <c r="A55" s="57"/>
      <c r="B55" s="58"/>
      <c r="C55" s="58"/>
      <c r="D55" s="59"/>
      <c r="E55" s="59"/>
      <c r="F55" s="62" t="str">
        <f>IF(C55="","",(((D55/2)+E55)*C55)/1)</f>
        <v/>
      </c>
      <c r="G55" s="183"/>
      <c r="H55" s="184"/>
      <c r="I55" s="193"/>
      <c r="J55" s="70" t="str" cm="1">
        <f t="array" ref="J55">IFERROR(
IF(
AND(
OR($I$6="440/220 V",$I$6="440/380 V"),
OR(
G55="3 # 2(2)",
G55="3 # 1/0(1/0)",
G55="3 # 4/0(1/0)",
G55="3x1x35+35",
G55="3x1x70+70",
G55="3x1x120+70",
G55="3x1x185+120"
)
),
"SELECIONAR CABO BIFÁSICO",
IF(
AND(
OR($I$6="127/220 V",$I$6="220/380 V"),
OR(
G55="2 # 2(2)",
G55="2 # 1/0(1/0)",
G55="2 # 4/0(1/0)",
G55="2x1x35+35",
G55="2x1x70+70",
G55="2x1x120+70"
)
),
"SELECIONAR CABO TRIFÁSICO",
IF(
OR($I$6="440/220 V",$I$6="440/380 V"),
INDEX(
$P$71:$S$76,
MATCH(G55,$N$71:$N$76,0),
IF(AND($I$6="440/220 V",$L$6=1),1,
IF(AND($I$6="440/220 V",$L$6=0.8),2,
IF(AND($I$6="440/380 V",$L$6=1),3,
IF(AND($I$6="440/380 V",$L$6=0.8),4,"")
)))
),
INDEX(
$P$56:$S$62,
MATCH(G55,$N$56:$N$62,0),
IF(AND($I$6="127/220 V",$L$6=1),1,
IF(AND($I$6="127/220 V",$L$6=0.8),2,
IF(AND($I$6="220/380 V",$L$6=1),3,
IF(AND($I$6="220/380 V",$L$6=0.8),4,"")
)))
)
)
)
),
""
)</f>
        <v/>
      </c>
      <c r="K55" s="25" t="str">
        <f>IFERROR(IF(G55="","",F55*J55),"")</f>
        <v/>
      </c>
      <c r="L55" s="26" t="str">
        <f>IFERROR(IF(K55="","",IF(A55="TR",K55,VLOOKUP(A55,$B$55:$L$68,11,1)+K55)),"")</f>
        <v/>
      </c>
      <c r="N55" s="177" t="s">
        <v>127</v>
      </c>
      <c r="O55" s="178"/>
      <c r="P55" s="178"/>
      <c r="Q55" s="178"/>
      <c r="R55" s="178"/>
      <c r="S55" s="179"/>
      <c r="U55" s="167" t="str" cm="1">
        <f t="array" aca="1" ref="U55" ca="1">IFERROR(INDEX(INDIRECT($L$7 &amp; "_Cidades"),ROW(A39)),"")</f>
        <v/>
      </c>
      <c r="V55" s="168"/>
      <c r="W55" s="169"/>
      <c r="X55" s="167" t="str" cm="1">
        <f t="array" aca="1" ref="X55" ca="1">IFERROR(INDEX(INDIRECT($L$7 &amp; "_Regioes"),ROW(A39)),"")</f>
        <v/>
      </c>
      <c r="Y55" s="169"/>
    </row>
    <row r="56" spans="1:25" ht="15.75" thickBot="1" x14ac:dyDescent="0.3">
      <c r="A56" s="57"/>
      <c r="B56" s="58"/>
      <c r="C56" s="58"/>
      <c r="D56" s="59"/>
      <c r="E56" s="59"/>
      <c r="F56" s="62" t="str">
        <f>IF(C56="","",(((D56/2)+E56)*C56)/1)</f>
        <v/>
      </c>
      <c r="G56" s="183"/>
      <c r="H56" s="184"/>
      <c r="I56" s="193"/>
      <c r="J56" s="70" t="str" cm="1">
        <f t="array" ref="J56">IFERROR(
IF(
AND(
OR($I$6="440/220 V",$I$6="440/380 V"),
OR(
G56="3 # 2(2)",
G56="3 # 1/0(1/0)",
G56="3 # 4/0(1/0)",
G56="3x1x35+35",
G56="3x1x70+70",
G56="3x1x120+70",
G56="3x1x185+120"
)
),
"SELECIONAR CABO BIFÁSICO",
IF(
AND(
OR($I$6="127/220 V",$I$6="220/380 V"),
OR(
G56="2 # 2(2)",
G56="2 # 1/0(1/0)",
G56="2 # 4/0(1/0)",
G56="2x1x35+35",
G56="2x1x70+70",
G56="2x1x120+70"
)
),
"SELECIONAR CABO TRIFÁSICO",
IF(
OR($I$6="440/220 V",$I$6="440/380 V"),
INDEX(
$P$71:$S$76,
MATCH(G56,$N$71:$N$76,0),
IF(AND($I$6="440/220 V",$L$6=1),1,
IF(AND($I$6="440/220 V",$L$6=0.8),2,
IF(AND($I$6="440/380 V",$L$6=1),3,
IF(AND($I$6="440/380 V",$L$6=0.8),4,"")
)))
),
INDEX(
$P$56:$S$62,
MATCH(G56,$N$56:$N$62,0),
IF(AND($I$6="127/220 V",$L$6=1),1,
IF(AND($I$6="127/220 V",$L$6=0.8),2,
IF(AND($I$6="220/380 V",$L$6=1),3,
IF(AND($I$6="220/380 V",$L$6=0.8),4,"")
)))
)
)
)
),
""
)</f>
        <v/>
      </c>
      <c r="K56" s="25" t="str">
        <f t="shared" ref="K56:K68" si="0">IFERROR(IF(G56="","",F56*J56),"")</f>
        <v/>
      </c>
      <c r="L56" s="26" t="str">
        <f t="shared" ref="L56:L68" si="1">IFERROR(IF(K56="","",IF(A56="TR",K56,VLOOKUP(A56,$B$55:$L$68,11,1)+K56)),"")</f>
        <v/>
      </c>
      <c r="N56" s="191" t="s">
        <v>128</v>
      </c>
      <c r="O56" s="192"/>
      <c r="P56" s="21">
        <v>0.20899999999999999</v>
      </c>
      <c r="Q56" s="21">
        <v>0.21099999999999999</v>
      </c>
      <c r="R56" s="21">
        <v>7.0000000000000007E-2</v>
      </c>
      <c r="S56" s="21">
        <v>7.0000000000000007E-2</v>
      </c>
      <c r="U56" s="167" t="str" cm="1">
        <f t="array" aca="1" ref="U56" ca="1">IFERROR(INDEX(INDIRECT($L$7 &amp; "_Cidades"),ROW(A40)),"")</f>
        <v/>
      </c>
      <c r="V56" s="168"/>
      <c r="W56" s="169"/>
      <c r="X56" s="167" t="str" cm="1">
        <f t="array" aca="1" ref="X56" ca="1">IFERROR(INDEX(INDIRECT($L$7 &amp; "_Regioes"),ROW(A40)),"")</f>
        <v/>
      </c>
      <c r="Y56" s="169"/>
    </row>
    <row r="57" spans="1:25" ht="15.75" thickBot="1" x14ac:dyDescent="0.3">
      <c r="A57" s="57"/>
      <c r="B57" s="58"/>
      <c r="C57" s="58"/>
      <c r="D57" s="59"/>
      <c r="E57" s="59"/>
      <c r="F57" s="62" t="str">
        <f t="shared" ref="F57:F68" si="2">IF(C57="","",(((D57/2)+E57)*C57)/1)</f>
        <v/>
      </c>
      <c r="G57" s="183"/>
      <c r="H57" s="184"/>
      <c r="I57" s="193"/>
      <c r="J57" s="70" t="str" cm="1">
        <f t="array" ref="J57">IFERROR(
IF(
AND(
OR($I$6="440/220 V",$I$6="440/380 V"),
OR(
G57="3 # 2(2)",
G57="3 # 1/0(1/0)",
G57="3 # 4/0(1/0)",
G57="3x1x35+35",
G57="3x1x70+70",
G57="3x1x120+70",
G57="3x1x185+120"
)
),
"SELECIONAR CABO BIFÁSICO",
IF(
AND(
OR($I$6="127/220 V",$I$6="220/380 V"),
OR(
G57="2 # 2(2)",
G57="2 # 1/0(1/0)",
G57="2 # 4/0(1/0)",
G57="2x1x35+35",
G57="2x1x70+70",
G57="2x1x120+70"
)
),
"SELECIONAR CABO TRIFÁSICO",
IF(
OR($I$6="440/220 V",$I$6="440/380 V"),
INDEX(
$P$71:$S$76,
MATCH(G57,$N$71:$N$76,0),
IF(AND($I$6="440/220 V",$L$6=1),1,
IF(AND($I$6="440/220 V",$L$6=0.8),2,
IF(AND($I$6="440/380 V",$L$6=1),3,
IF(AND($I$6="440/380 V",$L$6=0.8),4,"")
)))
),
INDEX(
$P$56:$S$62,
MATCH(G57,$N$56:$N$62,0),
IF(AND($I$6="127/220 V",$L$6=1),1,
IF(AND($I$6="127/220 V",$L$6=0.8),2,
IF(AND($I$6="220/380 V",$L$6=1),3,
IF(AND($I$6="220/380 V",$L$6=0.8),4,"")
)))
)
)
)
),
""
)</f>
        <v/>
      </c>
      <c r="K57" s="25" t="str">
        <f t="shared" si="0"/>
        <v/>
      </c>
      <c r="L57" s="26" t="str">
        <f t="shared" si="1"/>
        <v/>
      </c>
      <c r="N57" s="191" t="s">
        <v>129</v>
      </c>
      <c r="O57" s="192"/>
      <c r="P57" s="21">
        <v>0.123</v>
      </c>
      <c r="Q57" s="21">
        <v>0.14599999999999999</v>
      </c>
      <c r="R57" s="21">
        <v>4.3999999999999997E-2</v>
      </c>
      <c r="S57" s="21">
        <v>4.9000000000000002E-2</v>
      </c>
      <c r="U57" s="167" t="str" cm="1">
        <f t="array" aca="1" ref="U57" ca="1">IFERROR(INDEX(INDIRECT($L$7 &amp; "_Cidades"),ROW(A41)),"")</f>
        <v/>
      </c>
      <c r="V57" s="168"/>
      <c r="W57" s="169"/>
      <c r="X57" s="167" t="str" cm="1">
        <f t="array" aca="1" ref="X57" ca="1">IFERROR(INDEX(INDIRECT($L$7 &amp; "_Regioes"),ROW(A41)),"")</f>
        <v/>
      </c>
      <c r="Y57" s="169"/>
    </row>
    <row r="58" spans="1:25" ht="15.75" thickBot="1" x14ac:dyDescent="0.3">
      <c r="A58" s="57"/>
      <c r="B58" s="58"/>
      <c r="C58" s="58"/>
      <c r="D58" s="59"/>
      <c r="E58" s="59"/>
      <c r="F58" s="62" t="str">
        <f t="shared" si="2"/>
        <v/>
      </c>
      <c r="G58" s="183"/>
      <c r="H58" s="184"/>
      <c r="I58" s="193"/>
      <c r="J58" s="70" t="str" cm="1">
        <f t="array" ref="J58">IFERROR(
IF(
AND(
OR($I$6="440/220 V",$I$6="440/380 V"),
OR(
G58="3 # 2(2)",
G58="3 # 1/0(1/0)",
G58="3 # 4/0(1/0)",
G58="3x1x35+35",
G58="3x1x70+70",
G58="3x1x120+70",
G58="3x1x185+120"
)
),
"SELECIONAR CABO BIFÁSICO",
IF(
AND(
OR($I$6="127/220 V",$I$6="220/380 V"),
OR(
G58="2 # 2(2)",
G58="2 # 1/0(1/0)",
G58="2 # 4/0(1/0)",
G58="2x1x35+35",
G58="2x1x70+70",
G58="2x1x120+70"
)
),
"SELECIONAR CABO TRIFÁSICO",
IF(
OR($I$6="440/220 V",$I$6="440/380 V"),
INDEX(
$P$71:$S$76,
MATCH(G58,$N$71:$N$76,0),
IF(AND($I$6="440/220 V",$L$6=1),1,
IF(AND($I$6="440/220 V",$L$6=0.8),2,
IF(AND($I$6="440/380 V",$L$6=1),3,
IF(AND($I$6="440/380 V",$L$6=0.8),4,"")
)))
),
INDEX(
$P$56:$S$62,
MATCH(G58,$N$56:$N$62,0),
IF(AND($I$6="127/220 V",$L$6=1),1,
IF(AND($I$6="127/220 V",$L$6=0.8),2,
IF(AND($I$6="220/380 V",$L$6=1),3,
IF(AND($I$6="220/380 V",$L$6=0.8),4,"")
)))
)
)
)
),
""
)</f>
        <v/>
      </c>
      <c r="K58" s="25" t="str">
        <f t="shared" si="0"/>
        <v/>
      </c>
      <c r="L58" s="26" t="str">
        <f t="shared" si="1"/>
        <v/>
      </c>
      <c r="N58" s="191" t="s">
        <v>130</v>
      </c>
      <c r="O58" s="192"/>
      <c r="P58" s="21">
        <v>6.6000000000000003E-2</v>
      </c>
      <c r="Q58" s="32">
        <v>0.09</v>
      </c>
      <c r="R58" s="21">
        <v>2.1999999999999999E-2</v>
      </c>
      <c r="S58" s="21">
        <v>0.03</v>
      </c>
      <c r="U58" s="167" t="str" cm="1">
        <f t="array" aca="1" ref="U58" ca="1">IFERROR(INDEX(INDIRECT($L$7 &amp; "_Cidades"),ROW(A42)),"")</f>
        <v/>
      </c>
      <c r="V58" s="168"/>
      <c r="W58" s="169"/>
      <c r="X58" s="167" t="str" cm="1">
        <f t="array" aca="1" ref="X58" ca="1">IFERROR(INDEX(INDIRECT($L$7 &amp; "_Regioes"),ROW(A42)),"")</f>
        <v/>
      </c>
      <c r="Y58" s="169"/>
    </row>
    <row r="59" spans="1:25" ht="15.75" customHeight="1" thickBot="1" x14ac:dyDescent="0.3">
      <c r="A59" s="57"/>
      <c r="B59" s="58"/>
      <c r="C59" s="58"/>
      <c r="D59" s="59"/>
      <c r="E59" s="59"/>
      <c r="F59" s="62" t="str">
        <f t="shared" si="2"/>
        <v/>
      </c>
      <c r="G59" s="183"/>
      <c r="H59" s="184"/>
      <c r="I59" s="193"/>
      <c r="J59" s="70" t="str" cm="1">
        <f t="array" ref="J59">IFERROR(
IF(
AND(
OR($I$6="440/220 V",$I$6="440/380 V"),
OR(
G59="3 # 2(2)",
G59="3 # 1/0(1/0)",
G59="3 # 4/0(1/0)",
G59="3x1x35+35",
G59="3x1x70+70",
G59="3x1x120+70",
G59="3x1x185+120"
)
),
"SELECIONAR CABO BIFÁSICO",
IF(
AND(
OR($I$6="127/220 V",$I$6="220/380 V"),
OR(
G59="2 # 2(2)",
G59="2 # 1/0(1/0)",
G59="2 # 4/0(1/0)",
G59="2x1x35+35",
G59="2x1x70+70",
G59="2x1x120+70"
)
),
"SELECIONAR CABO TRIFÁSICO",
IF(
OR($I$6="440/220 V",$I$6="440/380 V"),
INDEX(
$P$71:$S$76,
MATCH(G59,$N$71:$N$76,0),
IF(AND($I$6="440/220 V",$L$6=1),1,
IF(AND($I$6="440/220 V",$L$6=0.8),2,
IF(AND($I$6="440/380 V",$L$6=1),3,
IF(AND($I$6="440/380 V",$L$6=0.8),4,"")
)))
),
INDEX(
$P$56:$S$62,
MATCH(G59,$N$56:$N$62,0),
IF(AND($I$6="127/220 V",$L$6=1),1,
IF(AND($I$6="127/220 V",$L$6=0.8),2,
IF(AND($I$6="220/380 V",$L$6=1),3,
IF(AND($I$6="220/380 V",$L$6=0.8),4,"")
)))
)
)
)
),
""
)</f>
        <v/>
      </c>
      <c r="K59" s="25" t="str">
        <f t="shared" si="0"/>
        <v/>
      </c>
      <c r="L59" s="26" t="str">
        <f t="shared" si="1"/>
        <v/>
      </c>
      <c r="N59" s="191" t="s">
        <v>1072</v>
      </c>
      <c r="O59" s="192"/>
      <c r="P59" s="21">
        <v>0.23100000000000001</v>
      </c>
      <c r="Q59" s="21">
        <v>0.19800000000000001</v>
      </c>
      <c r="R59" s="21">
        <v>7.6999999999999999E-2</v>
      </c>
      <c r="S59" s="21">
        <v>6.6000000000000003E-2</v>
      </c>
      <c r="U59" s="167" t="str" cm="1">
        <f t="array" aca="1" ref="U59" ca="1">IFERROR(INDEX(INDIRECT($L$7 &amp; "_Cidades"),ROW(A43)),"")</f>
        <v/>
      </c>
      <c r="V59" s="168"/>
      <c r="W59" s="169"/>
      <c r="X59" s="167" t="str" cm="1">
        <f t="array" aca="1" ref="X59" ca="1">IFERROR(INDEX(INDIRECT($L$7 &amp; "_Regioes"),ROW(A43)),"")</f>
        <v/>
      </c>
      <c r="Y59" s="169"/>
    </row>
    <row r="60" spans="1:25" ht="15.75" thickBot="1" x14ac:dyDescent="0.3">
      <c r="A60" s="57"/>
      <c r="B60" s="58"/>
      <c r="C60" s="58"/>
      <c r="D60" s="59"/>
      <c r="E60" s="59"/>
      <c r="F60" s="62" t="str">
        <f t="shared" si="2"/>
        <v/>
      </c>
      <c r="G60" s="183"/>
      <c r="H60" s="184"/>
      <c r="I60" s="193"/>
      <c r="J60" s="70" t="str" cm="1">
        <f t="array" ref="J60">IFERROR(
IF(
AND(
OR($I$6="440/220 V",$I$6="440/380 V"),
OR(
G60="3 # 2(2)",
G60="3 # 1/0(1/0)",
G60="3 # 4/0(1/0)",
G60="3x1x35+35",
G60="3x1x70+70",
G60="3x1x120+70",
G60="3x1x185+120"
)
),
"SELECIONAR CABO BIFÁSICO",
IF(
AND(
OR($I$6="127/220 V",$I$6="220/380 V"),
OR(
G60="2 # 2(2)",
G60="2 # 1/0(1/0)",
G60="2 # 4/0(1/0)",
G60="2x1x35+35",
G60="2x1x70+70",
G60="2x1x120+70"
)
),
"SELECIONAR CABO TRIFÁSICO",
IF(
OR($I$6="440/220 V",$I$6="440/380 V"),
INDEX(
$P$71:$S$76,
MATCH(G60,$N$71:$N$76,0),
IF(AND($I$6="440/220 V",$L$6=1),1,
IF(AND($I$6="440/220 V",$L$6=0.8),2,
IF(AND($I$6="440/380 V",$L$6=1),3,
IF(AND($I$6="440/380 V",$L$6=0.8),4,"")
)))
),
INDEX(
$P$56:$S$62,
MATCH(G60,$N$56:$N$62,0),
IF(AND($I$6="127/220 V",$L$6=1),1,
IF(AND($I$6="127/220 V",$L$6=0.8),2,
IF(AND($I$6="220/380 V",$L$6=1),3,
IF(AND($I$6="220/380 V",$L$6=0.8),4,"")
)))
)
)
)
),
""
)</f>
        <v/>
      </c>
      <c r="K60" s="25" t="str">
        <f t="shared" si="0"/>
        <v/>
      </c>
      <c r="L60" s="26" t="str">
        <f t="shared" si="1"/>
        <v/>
      </c>
      <c r="N60" s="191" t="s">
        <v>131</v>
      </c>
      <c r="O60" s="192"/>
      <c r="P60" s="21">
        <v>0.11799999999999999</v>
      </c>
      <c r="Q60" s="21">
        <v>0.106</v>
      </c>
      <c r="R60" s="21">
        <v>0.04</v>
      </c>
      <c r="S60" s="21">
        <v>3.5999999999999997E-2</v>
      </c>
      <c r="U60" s="167" t="str" cm="1">
        <f t="array" aca="1" ref="U60" ca="1">IFERROR(INDEX(INDIRECT($L$7 &amp; "_Cidades"),ROW(A44)),"")</f>
        <v/>
      </c>
      <c r="V60" s="168"/>
      <c r="W60" s="169"/>
      <c r="X60" s="167" t="str" cm="1">
        <f t="array" aca="1" ref="X60" ca="1">IFERROR(INDEX(INDIRECT($L$7 &amp; "_Regioes"),ROW(A44)),"")</f>
        <v/>
      </c>
      <c r="Y60" s="169"/>
    </row>
    <row r="61" spans="1:25" ht="15.75" thickBot="1" x14ac:dyDescent="0.3">
      <c r="A61" s="57"/>
      <c r="B61" s="58"/>
      <c r="C61" s="58"/>
      <c r="D61" s="60"/>
      <c r="E61" s="60"/>
      <c r="F61" s="62" t="str">
        <f t="shared" si="2"/>
        <v/>
      </c>
      <c r="G61" s="183"/>
      <c r="H61" s="184"/>
      <c r="I61" s="193"/>
      <c r="J61" s="70" t="str" cm="1">
        <f t="array" ref="J61">IFERROR(
IF(
AND(
OR($I$6="440/220 V",$I$6="440/380 V"),
OR(
G61="3 # 2(2)",
G61="3 # 1/0(1/0)",
G61="3 # 4/0(1/0)",
G61="3x1x35+35",
G61="3x1x70+70",
G61="3x1x120+70",
G61="3x1x185+120"
)
),
"SELECIONAR CABO BIFÁSICO",
IF(
AND(
OR($I$6="127/220 V",$I$6="220/380 V"),
OR(
G61="2 # 2(2)",
G61="2 # 1/0(1/0)",
G61="2 # 4/0(1/0)",
G61="2x1x35+35",
G61="2x1x70+70",
G61="2x1x120+70"
)
),
"SELECIONAR CABO TRIFÁSICO",
IF(
OR($I$6="440/220 V",$I$6="440/380 V"),
INDEX(
$P$71:$S$76,
MATCH(G61,$N$71:$N$76,0),
IF(AND($I$6="440/220 V",$L$6=1),1,
IF(AND($I$6="440/220 V",$L$6=0.8),2,
IF(AND($I$6="440/380 V",$L$6=1),3,
IF(AND($I$6="440/380 V",$L$6=0.8),4,"")
)))
),
INDEX(
$P$56:$S$62,
MATCH(G61,$N$56:$N$62,0),
IF(AND($I$6="127/220 V",$L$6=1),1,
IF(AND($I$6="127/220 V",$L$6=0.8),2,
IF(AND($I$6="220/380 V",$L$6=1),3,
IF(AND($I$6="220/380 V",$L$6=0.8),4,"")
)))
)
)
)
),
""
)</f>
        <v/>
      </c>
      <c r="K61" s="25" t="str">
        <f t="shared" si="0"/>
        <v/>
      </c>
      <c r="L61" s="26" t="str">
        <f t="shared" si="1"/>
        <v/>
      </c>
      <c r="N61" s="191" t="s">
        <v>132</v>
      </c>
      <c r="O61" s="192"/>
      <c r="P61" s="21">
        <v>7.0999999999999994E-2</v>
      </c>
      <c r="Q61" s="21">
        <v>6.8000000000000005E-2</v>
      </c>
      <c r="R61" s="21">
        <v>2.4E-2</v>
      </c>
      <c r="S61" s="21">
        <v>2.3E-2</v>
      </c>
      <c r="U61" s="167" t="str" cm="1">
        <f t="array" aca="1" ref="U61" ca="1">IFERROR(INDEX(INDIRECT($L$7 &amp; "_Cidades"),ROW(A45)),"")</f>
        <v/>
      </c>
      <c r="V61" s="168"/>
      <c r="W61" s="169"/>
      <c r="X61" s="167" t="str" cm="1">
        <f t="array" aca="1" ref="X61" ca="1">IFERROR(INDEX(INDIRECT($L$7 &amp; "_Regioes"),ROW(A45)),"")</f>
        <v/>
      </c>
      <c r="Y61" s="169"/>
    </row>
    <row r="62" spans="1:25" ht="15.75" thickBot="1" x14ac:dyDescent="0.3">
      <c r="A62" s="57"/>
      <c r="B62" s="58"/>
      <c r="C62" s="58"/>
      <c r="D62" s="60"/>
      <c r="E62" s="60"/>
      <c r="F62" s="62" t="str">
        <f t="shared" si="2"/>
        <v/>
      </c>
      <c r="G62" s="183"/>
      <c r="H62" s="184"/>
      <c r="I62" s="193"/>
      <c r="J62" s="70" t="str" cm="1">
        <f t="array" ref="J62">IFERROR(
IF(
AND(
OR($I$6="440/220 V",$I$6="440/380 V"),
OR(
G62="3 # 2(2)",
G62="3 # 1/0(1/0)",
G62="3 # 4/0(1/0)",
G62="3x1x35+35",
G62="3x1x70+70",
G62="3x1x120+70",
G62="3x1x185+120"
)
),
"SELECIONAR CABO BIFÁSICO",
IF(
AND(
OR($I$6="127/220 V",$I$6="220/380 V"),
OR(
G62="2 # 2(2)",
G62="2 # 1/0(1/0)",
G62="2 # 4/0(1/0)",
G62="2x1x35+35",
G62="2x1x70+70",
G62="2x1x120+70"
)
),
"SELECIONAR CABO TRIFÁSICO",
IF(
OR($I$6="440/220 V",$I$6="440/380 V"),
INDEX(
$P$71:$S$76,
MATCH(G62,$N$71:$N$76,0),
IF(AND($I$6="440/220 V",$L$6=1),1,
IF(AND($I$6="440/220 V",$L$6=0.8),2,
IF(AND($I$6="440/380 V",$L$6=1),3,
IF(AND($I$6="440/380 V",$L$6=0.8),4,"")
)))
),
INDEX(
$P$56:$S$62,
MATCH(G62,$N$56:$N$62,0),
IF(AND($I$6="127/220 V",$L$6=1),1,
IF(AND($I$6="127/220 V",$L$6=0.8),2,
IF(AND($I$6="220/380 V",$L$6=1),3,
IF(AND($I$6="220/380 V",$L$6=0.8),4,"")
)))
)
)
)
),
""
)</f>
        <v/>
      </c>
      <c r="K62" s="25" t="str">
        <f t="shared" si="0"/>
        <v/>
      </c>
      <c r="L62" s="26" t="str">
        <f t="shared" si="1"/>
        <v/>
      </c>
      <c r="N62" s="191" t="s">
        <v>133</v>
      </c>
      <c r="O62" s="192"/>
      <c r="P62" s="21">
        <v>4.3999999999999997E-2</v>
      </c>
      <c r="Q62" s="32">
        <v>0.05</v>
      </c>
      <c r="R62" s="21">
        <v>1.4999999999999999E-2</v>
      </c>
      <c r="S62" s="21">
        <v>1.7000000000000001E-2</v>
      </c>
      <c r="U62" s="167" t="str" cm="1">
        <f t="array" aca="1" ref="U62" ca="1">IFERROR(INDEX(INDIRECT($L$7 &amp; "_Cidades"),ROW(A46)),"")</f>
        <v/>
      </c>
      <c r="V62" s="168"/>
      <c r="W62" s="169"/>
      <c r="X62" s="167" t="str" cm="1">
        <f t="array" aca="1" ref="X62" ca="1">IFERROR(INDEX(INDIRECT($L$7 &amp; "_Regioes"),ROW(A46)),"")</f>
        <v/>
      </c>
      <c r="Y62" s="169"/>
    </row>
    <row r="63" spans="1:25" ht="15.75" thickBot="1" x14ac:dyDescent="0.3">
      <c r="A63" s="57"/>
      <c r="B63" s="58"/>
      <c r="C63" s="58"/>
      <c r="D63" s="60"/>
      <c r="E63" s="60"/>
      <c r="F63" s="62" t="str">
        <f t="shared" si="2"/>
        <v/>
      </c>
      <c r="G63" s="183"/>
      <c r="H63" s="184"/>
      <c r="I63" s="193"/>
      <c r="J63" s="70" t="str" cm="1">
        <f t="array" ref="J63">IFERROR(
IF(
AND(
OR($I$6="440/220 V",$I$6="440/380 V"),
OR(
G63="3 # 2(2)",
G63="3 # 1/0(1/0)",
G63="3 # 4/0(1/0)",
G63="3x1x35+35",
G63="3x1x70+70",
G63="3x1x120+70",
G63="3x1x185+120"
)
),
"SELECIONAR CABO BIFÁSICO",
IF(
AND(
OR($I$6="127/220 V",$I$6="220/380 V"),
OR(
G63="2 # 2(2)",
G63="2 # 1/0(1/0)",
G63="2 # 4/0(1/0)",
G63="2x1x35+35",
G63="2x1x70+70",
G63="2x1x120+70"
)
),
"SELECIONAR CABO TRIFÁSICO",
IF(
OR($I$6="440/220 V",$I$6="440/380 V"),
INDEX(
$P$71:$S$76,
MATCH(G63,$N$71:$N$76,0),
IF(AND($I$6="440/220 V",$L$6=1),1,
IF(AND($I$6="440/220 V",$L$6=0.8),2,
IF(AND($I$6="440/380 V",$L$6=1),3,
IF(AND($I$6="440/380 V",$L$6=0.8),4,"")
)))
),
INDEX(
$P$56:$S$62,
MATCH(G63,$N$56:$N$62,0),
IF(AND($I$6="127/220 V",$L$6=1),1,
IF(AND($I$6="127/220 V",$L$6=0.8),2,
IF(AND($I$6="220/380 V",$L$6=1),3,
IF(AND($I$6="220/380 V",$L$6=0.8),4,"")
)))
)
)
)
),
""
)</f>
        <v/>
      </c>
      <c r="K63" s="25" t="str">
        <f t="shared" si="0"/>
        <v/>
      </c>
      <c r="L63" s="26" t="str">
        <f t="shared" si="1"/>
        <v/>
      </c>
      <c r="U63" s="167" t="str" cm="1">
        <f t="array" aca="1" ref="U63" ca="1">IFERROR(INDEX(INDIRECT($L$7 &amp; "_Cidades"),ROW(A47)),"")</f>
        <v/>
      </c>
      <c r="V63" s="168"/>
      <c r="W63" s="169"/>
      <c r="X63" s="167" t="str" cm="1">
        <f t="array" aca="1" ref="X63" ca="1">IFERROR(INDEX(INDIRECT($L$7 &amp; "_Regioes"),ROW(A47)),"")</f>
        <v/>
      </c>
      <c r="Y63" s="169"/>
    </row>
    <row r="64" spans="1:25" ht="15.75" thickBot="1" x14ac:dyDescent="0.3">
      <c r="A64" s="57"/>
      <c r="B64" s="58"/>
      <c r="C64" s="58"/>
      <c r="D64" s="60"/>
      <c r="E64" s="60"/>
      <c r="F64" s="62" t="str">
        <f t="shared" si="2"/>
        <v/>
      </c>
      <c r="G64" s="183"/>
      <c r="H64" s="184"/>
      <c r="I64" s="193"/>
      <c r="J64" s="70" t="str" cm="1">
        <f t="array" ref="J64">IFERROR(
IF(
AND(
OR($I$6="440/220 V",$I$6="440/380 V"),
OR(
G64="3 # 2(2)",
G64="3 # 1/0(1/0)",
G64="3 # 4/0(1/0)",
G64="3x1x35+35",
G64="3x1x70+70",
G64="3x1x120+70",
G64="3x1x185+120"
)
),
"SELECIONAR CABO BIFÁSICO",
IF(
AND(
OR($I$6="127/220 V",$I$6="220/380 V"),
OR(
G64="2 # 2(2)",
G64="2 # 1/0(1/0)",
G64="2 # 4/0(1/0)",
G64="2x1x35+35",
G64="2x1x70+70",
G64="2x1x120+70"
)
),
"SELECIONAR CABO TRIFÁSICO",
IF(
OR($I$6="440/220 V",$I$6="440/380 V"),
INDEX(
$P$71:$S$76,
MATCH(G64,$N$71:$N$76,0),
IF(AND($I$6="440/220 V",$L$6=1),1,
IF(AND($I$6="440/220 V",$L$6=0.8),2,
IF(AND($I$6="440/380 V",$L$6=1),3,
IF(AND($I$6="440/380 V",$L$6=0.8),4,"")
)))
),
INDEX(
$P$56:$S$62,
MATCH(G64,$N$56:$N$62,0),
IF(AND($I$6="127/220 V",$L$6=1),1,
IF(AND($I$6="127/220 V",$L$6=0.8),2,
IF(AND($I$6="220/380 V",$L$6=1),3,
IF(AND($I$6="220/380 V",$L$6=0.8),4,"")
)))
)
)
)
),
""
)</f>
        <v/>
      </c>
      <c r="K64" s="25" t="str">
        <f t="shared" si="0"/>
        <v/>
      </c>
      <c r="L64" s="26" t="str">
        <f t="shared" si="1"/>
        <v/>
      </c>
      <c r="U64" s="167" t="str" cm="1">
        <f t="array" aca="1" ref="U64" ca="1">IFERROR(INDEX(INDIRECT($L$7 &amp; "_Cidades"),ROW(A48)),"")</f>
        <v/>
      </c>
      <c r="V64" s="168"/>
      <c r="W64" s="169"/>
      <c r="X64" s="167" t="str" cm="1">
        <f t="array" aca="1" ref="X64" ca="1">IFERROR(INDEX(INDIRECT($L$7 &amp; "_Regioes"),ROW(A48)),"")</f>
        <v/>
      </c>
      <c r="Y64" s="169"/>
    </row>
    <row r="65" spans="1:25" ht="15.75" thickBot="1" x14ac:dyDescent="0.3">
      <c r="A65" s="57"/>
      <c r="B65" s="58"/>
      <c r="C65" s="58"/>
      <c r="D65" s="60"/>
      <c r="E65" s="60"/>
      <c r="F65" s="62" t="str">
        <f t="shared" si="2"/>
        <v/>
      </c>
      <c r="G65" s="183"/>
      <c r="H65" s="184"/>
      <c r="I65" s="193"/>
      <c r="J65" s="70" t="str" cm="1">
        <f t="array" ref="J65">IFERROR(
IF(
AND(
OR($I$6="440/220 V",$I$6="440/380 V"),
OR(
G65="3 # 2(2)",
G65="3 # 1/0(1/0)",
G65="3 # 4/0(1/0)",
G65="3x1x35+35",
G65="3x1x70+70",
G65="3x1x120+70",
G65="3x1x185+120"
)
),
"SELECIONAR CABO BIFÁSICO",
IF(
AND(
OR($I$6="127/220 V",$I$6="220/380 V"),
OR(
G65="2 # 2(2)",
G65="2 # 1/0(1/0)",
G65="2 # 4/0(1/0)",
G65="2x1x35+35",
G65="2x1x70+70",
G65="2x1x120+70"
)
),
"SELECIONAR CABO TRIFÁSICO",
IF(
OR($I$6="440/220 V",$I$6="440/380 V"),
INDEX(
$P$71:$S$76,
MATCH(G65,$N$71:$N$76,0),
IF(AND($I$6="440/220 V",$L$6=1),1,
IF(AND($I$6="440/220 V",$L$6=0.8),2,
IF(AND($I$6="440/380 V",$L$6=1),3,
IF(AND($I$6="440/380 V",$L$6=0.8),4,"")
)))
),
INDEX(
$P$56:$S$62,
MATCH(G65,$N$56:$N$62,0),
IF(AND($I$6="127/220 V",$L$6=1),1,
IF(AND($I$6="127/220 V",$L$6=0.8),2,
IF(AND($I$6="220/380 V",$L$6=1),3,
IF(AND($I$6="220/380 V",$L$6=0.8),4,"")
)))
)
)
)
),
""
)</f>
        <v/>
      </c>
      <c r="K65" s="25" t="str">
        <f t="shared" si="0"/>
        <v/>
      </c>
      <c r="L65" s="26" t="str">
        <f t="shared" si="1"/>
        <v/>
      </c>
      <c r="N65" s="322" t="s">
        <v>114</v>
      </c>
      <c r="O65" s="322"/>
      <c r="P65" s="322"/>
      <c r="Q65" s="322"/>
      <c r="R65" s="322"/>
      <c r="S65" s="322"/>
      <c r="U65" s="167" t="str" cm="1">
        <f t="array" aca="1" ref="U65" ca="1">IFERROR(INDEX(INDIRECT($L$7 &amp; "_Cidades"),ROW(A49)),"")</f>
        <v/>
      </c>
      <c r="V65" s="168"/>
      <c r="W65" s="169"/>
      <c r="X65" s="167" t="str" cm="1">
        <f t="array" aca="1" ref="X65" ca="1">IFERROR(INDEX(INDIRECT($L$7 &amp; "_Regioes"),ROW(A49)),"")</f>
        <v/>
      </c>
      <c r="Y65" s="169"/>
    </row>
    <row r="66" spans="1:25" ht="15.75" thickBot="1" x14ac:dyDescent="0.3">
      <c r="A66" s="57"/>
      <c r="B66" s="58"/>
      <c r="C66" s="58"/>
      <c r="D66" s="60"/>
      <c r="E66" s="60"/>
      <c r="F66" s="62" t="str">
        <f t="shared" si="2"/>
        <v/>
      </c>
      <c r="G66" s="183"/>
      <c r="H66" s="184"/>
      <c r="I66" s="193"/>
      <c r="J66" s="70" t="str" cm="1">
        <f t="array" ref="J66">IFERROR(
IF(
AND(
OR($I$6="440/220 V",$I$6="440/380 V"),
OR(
G66="3 # 2(2)",
G66="3 # 1/0(1/0)",
G66="3 # 4/0(1/0)",
G66="3x1x35+35",
G66="3x1x70+70",
G66="3x1x120+70",
G66="3x1x185+120"
)
),
"SELECIONAR CABO BIFÁSICO",
IF(
AND(
OR($I$6="127/220 V",$I$6="220/380 V"),
OR(
G66="2 # 2(2)",
G66="2 # 1/0(1/0)",
G66="2 # 4/0(1/0)",
G66="2x1x35+35",
G66="2x1x70+70",
G66="2x1x120+70"
)
),
"SELECIONAR CABO TRIFÁSICO",
IF(
OR($I$6="440/220 V",$I$6="440/380 V"),
INDEX(
$P$71:$S$76,
MATCH(G66,$N$71:$N$76,0),
IF(AND($I$6="440/220 V",$L$6=1),1,
IF(AND($I$6="440/220 V",$L$6=0.8),2,
IF(AND($I$6="440/380 V",$L$6=1),3,
IF(AND($I$6="440/380 V",$L$6=0.8),4,"")
)))
),
INDEX(
$P$56:$S$62,
MATCH(G66,$N$56:$N$62,0),
IF(AND($I$6="127/220 V",$L$6=1),1,
IF(AND($I$6="127/220 V",$L$6=0.8),2,
IF(AND($I$6="220/380 V",$L$6=1),3,
IF(AND($I$6="220/380 V",$L$6=0.8),4,"")
)))
)
)
)
),
""
)</f>
        <v/>
      </c>
      <c r="K66" s="25" t="str">
        <f t="shared" si="0"/>
        <v/>
      </c>
      <c r="L66" s="26" t="str">
        <f t="shared" si="1"/>
        <v/>
      </c>
      <c r="N66" s="323"/>
      <c r="O66" s="323"/>
      <c r="P66" s="323"/>
      <c r="Q66" s="323"/>
      <c r="R66" s="323"/>
      <c r="S66" s="323"/>
      <c r="U66" s="167" t="str" cm="1">
        <f t="array" aca="1" ref="U66" ca="1">IFERROR(INDEX(INDIRECT($L$7 &amp; "_Cidades"),ROW(A50)),"")</f>
        <v/>
      </c>
      <c r="V66" s="168"/>
      <c r="W66" s="169"/>
      <c r="X66" s="167" t="str" cm="1">
        <f t="array" aca="1" ref="X66" ca="1">IFERROR(INDEX(INDIRECT($L$7 &amp; "_Regioes"),ROW(A50)),"")</f>
        <v/>
      </c>
      <c r="Y66" s="169"/>
    </row>
    <row r="67" spans="1:25" ht="15.75" thickBot="1" x14ac:dyDescent="0.3">
      <c r="A67" s="57"/>
      <c r="B67" s="58"/>
      <c r="C67" s="58"/>
      <c r="D67" s="60"/>
      <c r="E67" s="60"/>
      <c r="F67" s="62" t="str">
        <f t="shared" si="2"/>
        <v/>
      </c>
      <c r="G67" s="183"/>
      <c r="H67" s="184"/>
      <c r="I67" s="193"/>
      <c r="J67" s="70" t="str" cm="1">
        <f t="array" ref="J67">IFERROR(
IF(
AND(
OR($I$6="440/220 V",$I$6="440/380 V"),
OR(
G67="3 # 2(2)",
G67="3 # 1/0(1/0)",
G67="3 # 4/0(1/0)",
G67="3x1x35+35",
G67="3x1x70+70",
G67="3x1x120+70",
G67="3x1x185+120"
)
),
"SELECIONAR CABO BIFÁSICO",
IF(
AND(
OR($I$6="127/220 V",$I$6="220/380 V"),
OR(
G67="2 # 2(2)",
G67="2 # 1/0(1/0)",
G67="2 # 4/0(1/0)",
G67="2x1x35+35",
G67="2x1x70+70",
G67="2x1x120+70"
)
),
"SELECIONAR CABO TRIFÁSICO",
IF(
OR($I$6="440/220 V",$I$6="440/380 V"),
INDEX(
$P$71:$S$76,
MATCH(G67,$N$71:$N$76,0),
IF(AND($I$6="440/220 V",$L$6=1),1,
IF(AND($I$6="440/220 V",$L$6=0.8),2,
IF(AND($I$6="440/380 V",$L$6=1),3,
IF(AND($I$6="440/380 V",$L$6=0.8),4,"")
)))
),
INDEX(
$P$56:$S$62,
MATCH(G67,$N$56:$N$62,0),
IF(AND($I$6="127/220 V",$L$6=1),1,
IF(AND($I$6="127/220 V",$L$6=0.8),2,
IF(AND($I$6="220/380 V",$L$6=1),3,
IF(AND($I$6="220/380 V",$L$6=0.8),4,"")
)))
)
)
)
),
""
)</f>
        <v/>
      </c>
      <c r="K67" s="25" t="str">
        <f t="shared" si="0"/>
        <v/>
      </c>
      <c r="L67" s="26" t="str">
        <f t="shared" si="1"/>
        <v/>
      </c>
      <c r="N67" s="185" t="s">
        <v>121</v>
      </c>
      <c r="O67" s="186"/>
      <c r="P67" s="308" t="s">
        <v>122</v>
      </c>
      <c r="Q67" s="310"/>
      <c r="R67" s="310"/>
      <c r="S67" s="309"/>
      <c r="U67" s="167" t="str" cm="1">
        <f t="array" aca="1" ref="U67" ca="1">IFERROR(INDEX(INDIRECT($L$7 &amp; "_Cidades"),ROW(A51)),"")</f>
        <v/>
      </c>
      <c r="V67" s="168"/>
      <c r="W67" s="169"/>
      <c r="X67" s="167" t="str" cm="1">
        <f t="array" aca="1" ref="X67" ca="1">IFERROR(INDEX(INDIRECT($L$7 &amp; "_Regioes"),ROW(A51)),"")</f>
        <v/>
      </c>
      <c r="Y67" s="169"/>
    </row>
    <row r="68" spans="1:25" ht="15.75" thickBot="1" x14ac:dyDescent="0.3">
      <c r="A68" s="57"/>
      <c r="B68" s="58"/>
      <c r="C68" s="58"/>
      <c r="D68" s="61"/>
      <c r="E68" s="61"/>
      <c r="F68" s="62" t="str">
        <f t="shared" si="2"/>
        <v/>
      </c>
      <c r="G68" s="183"/>
      <c r="H68" s="184"/>
      <c r="I68" s="193"/>
      <c r="J68" s="70" t="str" cm="1">
        <f t="array" ref="J68">IFERROR(
IF(
AND(
OR($I$6="440/220 V",$I$6="440/380 V"),
OR(
G68="3 # 2(2)",
G68="3 # 1/0(1/0)",
G68="3 # 4/0(1/0)",
G68="3x1x35+35",
G68="3x1x70+70",
G68="3x1x120+70",
G68="3x1x185+120"
)
),
"SELECIONAR CABO BIFÁSICO",
IF(
AND(
OR($I$6="127/220 V",$I$6="220/380 V"),
OR(
G68="2 # 2(2)",
G68="2 # 1/0(1/0)",
G68="2 # 4/0(1/0)",
G68="2x1x35+35",
G68="2x1x70+70",
G68="2x1x120+70"
)
),
"SELECIONAR CABO TRIFÁSICO",
IF(
OR($I$6="440/220 V",$I$6="440/380 V"),
INDEX(
$P$71:$S$76,
MATCH(G68,$N$71:$N$76,0),
IF(AND($I$6="440/220 V",$L$6=1),1,
IF(AND($I$6="440/220 V",$L$6=0.8),2,
IF(AND($I$6="440/380 V",$L$6=1),3,
IF(AND($I$6="440/380 V",$L$6=0.8),4,"")
)))
),
INDEX(
$P$56:$S$62,
MATCH(G68,$N$56:$N$62,0),
IF(AND($I$6="127/220 V",$L$6=1),1,
IF(AND($I$6="127/220 V",$L$6=0.8),2,
IF(AND($I$6="220/380 V",$L$6=1),3,
IF(AND($I$6="220/380 V",$L$6=0.8),4,"")
)))
)
)
)
),
""
)</f>
        <v/>
      </c>
      <c r="K68" s="25" t="str">
        <f t="shared" si="0"/>
        <v/>
      </c>
      <c r="L68" s="26" t="str">
        <f t="shared" si="1"/>
        <v/>
      </c>
      <c r="N68" s="187"/>
      <c r="O68" s="188"/>
      <c r="P68" s="308" t="s">
        <v>1063</v>
      </c>
      <c r="Q68" s="309"/>
      <c r="R68" s="308" t="s">
        <v>1064</v>
      </c>
      <c r="S68" s="309"/>
      <c r="U68" s="167" t="str" cm="1">
        <f t="array" aca="1" ref="U68" ca="1">IFERROR(INDEX(INDIRECT($L$7 &amp; "_Cidades"),ROW(A52)),"")</f>
        <v/>
      </c>
      <c r="V68" s="168"/>
      <c r="W68" s="169"/>
      <c r="X68" s="167" t="str" cm="1">
        <f t="array" aca="1" ref="X68" ca="1">IFERROR(INDEX(INDIRECT($L$7 &amp; "_Regioes"),ROW(A52)),"")</f>
        <v/>
      </c>
      <c r="Y68" s="169"/>
    </row>
    <row r="69" spans="1:25" ht="15.75" thickBot="1" x14ac:dyDescent="0.3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N69" s="189"/>
      <c r="O69" s="190"/>
      <c r="P69" s="33" t="s">
        <v>125</v>
      </c>
      <c r="Q69" s="33" t="s">
        <v>126</v>
      </c>
      <c r="R69" s="33" t="s">
        <v>125</v>
      </c>
      <c r="S69" s="33" t="s">
        <v>126</v>
      </c>
      <c r="U69" s="167" t="str" cm="1">
        <f t="array" aca="1" ref="U69" ca="1">IFERROR(INDEX(INDIRECT($L$7 &amp; "_Cidades"),ROW(A53)),"")</f>
        <v/>
      </c>
      <c r="V69" s="168"/>
      <c r="W69" s="169"/>
      <c r="X69" s="167" t="str" cm="1">
        <f t="array" aca="1" ref="X69" ca="1">IFERROR(INDEX(INDIRECT($L$7 &amp; "_Regioes"),ROW(A53)),"")</f>
        <v/>
      </c>
      <c r="Y69" s="169"/>
    </row>
    <row r="70" spans="1:25" ht="15.75" thickBot="1" x14ac:dyDescent="0.3">
      <c r="A70" s="196" t="s">
        <v>138</v>
      </c>
      <c r="B70" s="178"/>
      <c r="C70" s="178"/>
      <c r="D70" s="275" t="str">
        <f ca="1">A20</f>
        <v>FAVOR SELECIONAR O MUNICÍPIO</v>
      </c>
      <c r="E70" s="220"/>
      <c r="F70" s="221"/>
      <c r="G70" s="198" t="s">
        <v>139</v>
      </c>
      <c r="H70" s="198"/>
      <c r="I70" s="198"/>
      <c r="J70" s="275" t="str">
        <f ca="1">IFERROR((A20-I14),"")</f>
        <v/>
      </c>
      <c r="K70" s="220"/>
      <c r="L70" s="276"/>
      <c r="N70" s="177" t="s">
        <v>1065</v>
      </c>
      <c r="O70" s="178"/>
      <c r="P70" s="178"/>
      <c r="Q70" s="178"/>
      <c r="R70" s="178"/>
      <c r="S70" s="179"/>
      <c r="U70" s="167" t="str" cm="1">
        <f t="array" aca="1" ref="U70" ca="1">IFERROR(INDEX(INDIRECT($L$7 &amp; "_Cidades"),ROW(A54)),"")</f>
        <v/>
      </c>
      <c r="V70" s="168"/>
      <c r="W70" s="169"/>
      <c r="X70" s="167" t="str" cm="1">
        <f t="array" aca="1" ref="X70" ca="1">IFERROR(INDEX(INDIRECT($L$7 &amp; "_Regioes"),ROW(A54)),"")</f>
        <v/>
      </c>
      <c r="Y70" s="169"/>
    </row>
    <row r="71" spans="1:25" ht="15.75" thickBot="1" x14ac:dyDescent="0.3">
      <c r="A71" s="2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29"/>
      <c r="N71" s="191" t="s">
        <v>1066</v>
      </c>
      <c r="O71" s="192"/>
      <c r="P71" s="21">
        <v>0.105</v>
      </c>
      <c r="Q71" s="21">
        <v>0.106</v>
      </c>
      <c r="R71" s="21">
        <v>0.06</v>
      </c>
      <c r="S71" s="21">
        <v>0.06</v>
      </c>
      <c r="U71" s="167" t="str" cm="1">
        <f t="array" aca="1" ref="U71" ca="1">IFERROR(INDEX(INDIRECT($L$7 &amp; "_Cidades"),ROW(A55)),"")</f>
        <v/>
      </c>
      <c r="V71" s="168"/>
      <c r="W71" s="169"/>
      <c r="X71" s="167" t="str" cm="1">
        <f t="array" aca="1" ref="X71" ca="1">IFERROR(INDEX(INDIRECT($L$7 &amp; "_Regioes"),ROW(A55)),"")</f>
        <v/>
      </c>
      <c r="Y71" s="169"/>
    </row>
    <row r="72" spans="1:25" ht="15.75" thickBot="1" x14ac:dyDescent="0.3">
      <c r="A72" s="27"/>
      <c r="B72" s="258" t="s">
        <v>140</v>
      </c>
      <c r="C72" s="259"/>
      <c r="D72" s="260"/>
      <c r="E72" s="258" t="s">
        <v>141</v>
      </c>
      <c r="F72" s="259"/>
      <c r="G72" s="259"/>
      <c r="H72" s="259"/>
      <c r="I72" s="260"/>
      <c r="J72" s="252" t="str">
        <f>"Folha"&amp;" "&amp;L1</f>
        <v xml:space="preserve">Folha </v>
      </c>
      <c r="K72" s="253"/>
      <c r="L72" s="29"/>
      <c r="N72" s="191" t="s">
        <v>1067</v>
      </c>
      <c r="O72" s="192"/>
      <c r="P72" s="21">
        <v>6.2E-2</v>
      </c>
      <c r="Q72" s="21">
        <v>7.2999999999999995E-2</v>
      </c>
      <c r="R72" s="21">
        <v>3.7999999999999999E-2</v>
      </c>
      <c r="S72" s="21">
        <v>4.2000000000000003E-2</v>
      </c>
      <c r="U72" s="167" t="str" cm="1">
        <f t="array" aca="1" ref="U72" ca="1">IFERROR(INDEX(INDIRECT($L$7 &amp; "_Cidades"),ROW(A56)),"")</f>
        <v/>
      </c>
      <c r="V72" s="168"/>
      <c r="W72" s="169"/>
      <c r="X72" s="167" t="str" cm="1">
        <f t="array" aca="1" ref="X72" ca="1">IFERROR(INDEX(INDIRECT($L$7 &amp; "_Regioes"),ROW(A56)),"")</f>
        <v/>
      </c>
      <c r="Y72" s="169"/>
    </row>
    <row r="73" spans="1:25" ht="15.75" thickBot="1" x14ac:dyDescent="0.3">
      <c r="A73" s="27"/>
      <c r="B73" s="243"/>
      <c r="C73" s="244"/>
      <c r="D73" s="245"/>
      <c r="E73" s="258" t="s">
        <v>142</v>
      </c>
      <c r="F73" s="260"/>
      <c r="G73" s="258" t="s">
        <v>143</v>
      </c>
      <c r="H73" s="259"/>
      <c r="I73" s="260"/>
      <c r="J73" s="254"/>
      <c r="K73" s="255"/>
      <c r="L73" s="29"/>
      <c r="N73" s="191" t="s">
        <v>1068</v>
      </c>
      <c r="O73" s="192"/>
      <c r="P73" s="21">
        <v>3.3000000000000002E-2</v>
      </c>
      <c r="Q73" s="32">
        <v>4.4999999999999998E-2</v>
      </c>
      <c r="R73" s="21">
        <v>1.9E-2</v>
      </c>
      <c r="S73" s="21">
        <v>2.5999999999999999E-2</v>
      </c>
      <c r="U73" s="167" t="str" cm="1">
        <f t="array" aca="1" ref="U73" ca="1">IFERROR(INDEX(INDIRECT($L$7 &amp; "_Cidades"),ROW(A57)),"")</f>
        <v/>
      </c>
      <c r="V73" s="168"/>
      <c r="W73" s="169"/>
      <c r="X73" s="167" t="str" cm="1">
        <f t="array" aca="1" ref="X73" ca="1">IFERROR(INDEX(INDIRECT($L$7 &amp; "_Regioes"),ROW(A57)),"")</f>
        <v/>
      </c>
      <c r="Y73" s="169"/>
    </row>
    <row r="74" spans="1:25" ht="15.75" thickBot="1" x14ac:dyDescent="0.3">
      <c r="A74" s="27"/>
      <c r="B74" s="246"/>
      <c r="C74" s="247"/>
      <c r="D74" s="248"/>
      <c r="E74" s="243"/>
      <c r="F74" s="245"/>
      <c r="G74" s="243"/>
      <c r="H74" s="244"/>
      <c r="I74" s="245"/>
      <c r="J74" s="254"/>
      <c r="K74" s="255"/>
      <c r="L74" s="29"/>
      <c r="N74" s="191" t="s">
        <v>1071</v>
      </c>
      <c r="O74" s="192"/>
      <c r="P74" s="21">
        <v>0.11600000000000001</v>
      </c>
      <c r="Q74" s="21">
        <v>9.9000000000000005E-2</v>
      </c>
      <c r="R74" s="21">
        <v>6.6000000000000003E-2</v>
      </c>
      <c r="S74" s="21">
        <v>5.7000000000000002E-2</v>
      </c>
      <c r="U74" s="167" t="str" cm="1">
        <f t="array" aca="1" ref="U74" ca="1">IFERROR(INDEX(INDIRECT($L$7 &amp; "_Cidades"),ROW(A58)),"")</f>
        <v/>
      </c>
      <c r="V74" s="168"/>
      <c r="W74" s="169"/>
      <c r="X74" s="167" t="str" cm="1">
        <f t="array" aca="1" ref="X74" ca="1">IFERROR(INDEX(INDIRECT($L$7 &amp; "_Regioes"),ROW(A58)),"")</f>
        <v/>
      </c>
      <c r="Y74" s="169"/>
    </row>
    <row r="75" spans="1:25" ht="15.75" thickBot="1" x14ac:dyDescent="0.3">
      <c r="A75" s="27"/>
      <c r="B75" s="249"/>
      <c r="C75" s="250"/>
      <c r="D75" s="251"/>
      <c r="E75" s="249"/>
      <c r="F75" s="251"/>
      <c r="G75" s="249"/>
      <c r="H75" s="250"/>
      <c r="I75" s="251"/>
      <c r="J75" s="256"/>
      <c r="K75" s="257"/>
      <c r="L75" s="29"/>
      <c r="N75" s="191" t="s">
        <v>1069</v>
      </c>
      <c r="O75" s="192"/>
      <c r="P75" s="21">
        <v>5.8999999999999997E-2</v>
      </c>
      <c r="Q75" s="21">
        <v>5.2999999999999999E-2</v>
      </c>
      <c r="R75" s="21">
        <v>3.5000000000000003E-2</v>
      </c>
      <c r="S75" s="21">
        <v>3.1E-2</v>
      </c>
      <c r="U75" s="167" t="str" cm="1">
        <f t="array" aca="1" ref="U75" ca="1">IFERROR(INDEX(INDIRECT($L$7 &amp; "_Cidades"),ROW(A59)),"")</f>
        <v/>
      </c>
      <c r="V75" s="168"/>
      <c r="W75" s="169"/>
      <c r="X75" s="167" t="str" cm="1">
        <f t="array" aca="1" ref="X75" ca="1">IFERROR(INDEX(INDIRECT($L$7 &amp; "_Regioes"),ROW(A59)),"")</f>
        <v/>
      </c>
      <c r="Y75" s="169"/>
    </row>
    <row r="76" spans="1:25" ht="15.75" thickBot="1" x14ac:dyDescent="0.3">
      <c r="A76" s="27"/>
      <c r="B76" s="49"/>
      <c r="C76" s="49"/>
      <c r="D76" s="49"/>
      <c r="E76" s="49"/>
      <c r="F76" s="49"/>
      <c r="G76" s="49"/>
      <c r="H76" s="49"/>
      <c r="I76" s="49"/>
      <c r="J76" s="16"/>
      <c r="K76" s="16"/>
      <c r="L76" s="29"/>
      <c r="N76" s="191" t="s">
        <v>1070</v>
      </c>
      <c r="O76" s="192"/>
      <c r="P76" s="21">
        <v>3.5999999999999997E-2</v>
      </c>
      <c r="Q76" s="21">
        <v>3.4000000000000002E-2</v>
      </c>
      <c r="R76" s="21">
        <v>2.1000000000000001E-2</v>
      </c>
      <c r="S76" s="21">
        <v>0.02</v>
      </c>
      <c r="U76" s="167" t="str" cm="1">
        <f t="array" aca="1" ref="U76" ca="1">IFERROR(INDEX(INDIRECT($L$7 &amp; "_Cidades"),ROW(A60)),"")</f>
        <v/>
      </c>
      <c r="V76" s="168"/>
      <c r="W76" s="169"/>
      <c r="X76" s="167" t="str" cm="1">
        <f t="array" aca="1" ref="X76" ca="1">IFERROR(INDEX(INDIRECT($L$7 &amp; "_Regioes"),ROW(A60)),"")</f>
        <v/>
      </c>
      <c r="Y76" s="169"/>
    </row>
    <row r="77" spans="1:25" ht="15.75" thickBot="1" x14ac:dyDescent="0.3">
      <c r="A77" s="27"/>
      <c r="B77" s="49"/>
      <c r="C77" s="49"/>
      <c r="D77" s="49"/>
      <c r="E77" s="49"/>
      <c r="F77" s="49"/>
      <c r="G77" s="49"/>
      <c r="H77" s="49"/>
      <c r="I77" s="49"/>
      <c r="J77" s="16"/>
      <c r="K77" s="16"/>
      <c r="L77" s="29"/>
      <c r="U77" s="167" t="str" cm="1">
        <f t="array" aca="1" ref="U77" ca="1">IFERROR(INDEX(INDIRECT($L$7 &amp; "_Cidades"),ROW(A61)),"")</f>
        <v/>
      </c>
      <c r="V77" s="168"/>
      <c r="W77" s="169"/>
      <c r="X77" s="167" t="str" cm="1">
        <f t="array" aca="1" ref="X77" ca="1">IFERROR(INDEX(INDIRECT($L$7 &amp; "_Regioes"),ROW(A61)),"")</f>
        <v/>
      </c>
      <c r="Y77" s="169"/>
    </row>
    <row r="78" spans="1:25" ht="15.75" thickBot="1" x14ac:dyDescent="0.3">
      <c r="A78" s="2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9"/>
      <c r="U78" s="167" t="str" cm="1">
        <f t="array" aca="1" ref="U78" ca="1">IFERROR(INDEX(INDIRECT($L$7 &amp; "_Cidades"),ROW(A62)),"")</f>
        <v/>
      </c>
      <c r="V78" s="168"/>
      <c r="W78" s="169"/>
      <c r="X78" s="167" t="str" cm="1">
        <f t="array" aca="1" ref="X78" ca="1">IFERROR(INDEX(INDIRECT($L$7 &amp; "_Regioes"),ROW(A62)),"")</f>
        <v/>
      </c>
      <c r="Y78" s="169"/>
    </row>
    <row r="79" spans="1:25" ht="15.75" thickBot="1" x14ac:dyDescent="0.3">
      <c r="A79" s="47" t="s">
        <v>144</v>
      </c>
      <c r="B79" s="47"/>
      <c r="C79" s="47"/>
      <c r="D79" s="47"/>
      <c r="E79" s="47"/>
      <c r="F79" s="47"/>
      <c r="G79" s="47" t="s">
        <v>145</v>
      </c>
      <c r="H79" s="47"/>
      <c r="I79" s="47"/>
      <c r="J79" s="47"/>
      <c r="K79" s="47"/>
      <c r="L79" s="48" t="s">
        <v>146</v>
      </c>
      <c r="N79" s="177" t="s">
        <v>134</v>
      </c>
      <c r="O79" s="178"/>
      <c r="P79" s="178"/>
      <c r="Q79" s="178"/>
      <c r="R79" s="178"/>
      <c r="S79" s="179"/>
      <c r="U79" s="167" t="str" cm="1">
        <f t="array" aca="1" ref="U79" ca="1">IFERROR(INDEX(INDIRECT($L$7 &amp; "_Cidades"),ROW(A63)),"")</f>
        <v/>
      </c>
      <c r="V79" s="168"/>
      <c r="W79" s="169"/>
      <c r="X79" s="167" t="str" cm="1">
        <f t="array" aca="1" ref="X79" ca="1">IFERROR(INDEX(INDIRECT($L$7 &amp; "_Regioes"),ROW(A63)),"")</f>
        <v/>
      </c>
      <c r="Y79" s="169"/>
    </row>
    <row r="80" spans="1:25" ht="15.75" thickBot="1" x14ac:dyDescent="0.3">
      <c r="N80" s="170">
        <v>0.03</v>
      </c>
      <c r="O80" s="171"/>
      <c r="P80" s="172"/>
      <c r="Q80" s="173" t="s">
        <v>135</v>
      </c>
      <c r="R80" s="174"/>
      <c r="S80" s="175"/>
      <c r="U80" s="167" t="str" cm="1">
        <f t="array" aca="1" ref="U80" ca="1">IFERROR(INDEX(INDIRECT($L$7 &amp; "_Cidades"),ROW(A64)),"")</f>
        <v/>
      </c>
      <c r="V80" s="168"/>
      <c r="W80" s="169"/>
      <c r="X80" s="167" t="str" cm="1">
        <f t="array" aca="1" ref="X80" ca="1">IFERROR(INDEX(INDIRECT($L$7 &amp; "_Regioes"),ROW(A64)),"")</f>
        <v/>
      </c>
      <c r="Y80" s="169"/>
    </row>
    <row r="81" spans="1:25" ht="15.75" thickBot="1" x14ac:dyDescent="0.3">
      <c r="N81" s="170">
        <v>0.01</v>
      </c>
      <c r="O81" s="171"/>
      <c r="P81" s="172"/>
      <c r="Q81" s="173" t="s">
        <v>136</v>
      </c>
      <c r="R81" s="174"/>
      <c r="S81" s="175"/>
      <c r="U81" s="167" t="str" cm="1">
        <f t="array" aca="1" ref="U81" ca="1">IFERROR(INDEX(INDIRECT($L$7 &amp; "_Cidades"),ROW(A65)),"")</f>
        <v/>
      </c>
      <c r="V81" s="168"/>
      <c r="W81" s="169"/>
      <c r="X81" s="167" t="str" cm="1">
        <f t="array" aca="1" ref="X81" ca="1">IFERROR(INDEX(INDIRECT($L$7 &amp; "_Regioes"),ROW(A65)),"")</f>
        <v/>
      </c>
      <c r="Y81" s="169"/>
    </row>
    <row r="82" spans="1:25" ht="15.75" thickBot="1" x14ac:dyDescent="0.3">
      <c r="A82" s="321" t="s">
        <v>147</v>
      </c>
      <c r="B82" s="321"/>
      <c r="C82" s="321"/>
      <c r="D82" s="321"/>
      <c r="E82" s="321"/>
      <c r="F82" s="321"/>
      <c r="G82" s="321"/>
      <c r="H82" s="321"/>
      <c r="I82" s="321"/>
      <c r="J82" s="321"/>
      <c r="K82" s="321"/>
      <c r="L82" s="321"/>
      <c r="N82" s="355" t="s">
        <v>137</v>
      </c>
      <c r="O82" s="355"/>
      <c r="P82" s="355"/>
      <c r="Q82" s="355"/>
      <c r="R82" s="355"/>
      <c r="S82" s="355"/>
      <c r="U82" s="167" t="str" cm="1">
        <f t="array" aca="1" ref="U82" ca="1">IFERROR(INDEX(INDIRECT($L$7 &amp; "_Cidades"),ROW(A66)),"")</f>
        <v/>
      </c>
      <c r="V82" s="168"/>
      <c r="W82" s="169"/>
      <c r="X82" s="167" t="str" cm="1">
        <f t="array" aca="1" ref="X82" ca="1">IFERROR(INDEX(INDIRECT($L$7 &amp; "_Regioes"),ROW(A66)),"")</f>
        <v/>
      </c>
      <c r="Y82" s="169"/>
    </row>
    <row r="83" spans="1:25" ht="15.75" thickBot="1" x14ac:dyDescent="0.3">
      <c r="N83" s="176"/>
      <c r="O83" s="176"/>
      <c r="P83" s="176"/>
      <c r="Q83" s="176"/>
      <c r="R83" s="176"/>
      <c r="S83" s="176"/>
      <c r="U83" s="167" t="str" cm="1">
        <f t="array" aca="1" ref="U83" ca="1">IFERROR(INDEX(INDIRECT($L$7 &amp; "_Cidades"),ROW(A67)),"")</f>
        <v/>
      </c>
      <c r="V83" s="168"/>
      <c r="W83" s="169"/>
      <c r="X83" s="167" t="str" cm="1">
        <f t="array" aca="1" ref="X83" ca="1">IFERROR(INDEX(INDIRECT($L$7 &amp; "_Regioes"),ROW(A67)),"")</f>
        <v/>
      </c>
      <c r="Y83" s="169"/>
    </row>
    <row r="84" spans="1:25" ht="15.75" thickBot="1" x14ac:dyDescent="0.3">
      <c r="N84" s="176"/>
      <c r="O84" s="176"/>
      <c r="P84" s="176"/>
      <c r="Q84" s="176"/>
      <c r="R84" s="176"/>
      <c r="S84" s="176"/>
      <c r="U84" s="167" t="str" cm="1">
        <f t="array" aca="1" ref="U84" ca="1">IFERROR(INDEX(INDIRECT($L$7 &amp; "_Cidades"),ROW(A68)),"")</f>
        <v/>
      </c>
      <c r="V84" s="168"/>
      <c r="W84" s="169"/>
      <c r="X84" s="167" t="str" cm="1">
        <f t="array" aca="1" ref="X84" ca="1">IFERROR(INDEX(INDIRECT($L$7 &amp; "_Regioes"),ROW(A68)),"")</f>
        <v/>
      </c>
      <c r="Y84" s="169"/>
    </row>
    <row r="85" spans="1:25" ht="15.75" thickBot="1" x14ac:dyDescent="0.3">
      <c r="U85" s="167" t="str" cm="1">
        <f t="array" aca="1" ref="U85" ca="1">IFERROR(INDEX(INDIRECT($L$7 &amp; "_Cidades"),ROW(A70)),"")</f>
        <v/>
      </c>
      <c r="V85" s="168"/>
      <c r="W85" s="169"/>
      <c r="X85" s="167" t="str" cm="1">
        <f t="array" aca="1" ref="X85" ca="1">IFERROR(INDEX(INDIRECT($L$7 &amp; "_Regioes"),ROW(A70)),"")</f>
        <v/>
      </c>
      <c r="Y85" s="169"/>
    </row>
    <row r="86" spans="1:25" ht="15.75" thickBot="1" x14ac:dyDescent="0.3">
      <c r="U86" s="167" t="str" cm="1">
        <f t="array" aca="1" ref="U86" ca="1">IFERROR(INDEX(INDIRECT($L$7 &amp; "_Cidades"),ROW(A71)),"")</f>
        <v/>
      </c>
      <c r="V86" s="168"/>
      <c r="W86" s="169"/>
      <c r="X86" s="167" t="str" cm="1">
        <f t="array" aca="1" ref="X86" ca="1">IFERROR(INDEX(INDIRECT($L$7 &amp; "_Regioes"),ROW(A71)),"")</f>
        <v/>
      </c>
      <c r="Y86" s="169"/>
    </row>
    <row r="87" spans="1:25" ht="15.75" thickBot="1" x14ac:dyDescent="0.3">
      <c r="U87" s="167" t="str" cm="1">
        <f t="array" aca="1" ref="U87" ca="1">IFERROR(INDEX(INDIRECT($L$7 &amp; "_Cidades"),ROW(A72)),"")</f>
        <v/>
      </c>
      <c r="V87" s="168"/>
      <c r="W87" s="169"/>
      <c r="X87" s="167" t="str" cm="1">
        <f t="array" aca="1" ref="X87" ca="1">IFERROR(INDEX(INDIRECT($L$7 &amp; "_Regioes"),ROW(A72)),"")</f>
        <v/>
      </c>
      <c r="Y87" s="169"/>
    </row>
    <row r="88" spans="1:25" ht="15.75" thickBot="1" x14ac:dyDescent="0.3">
      <c r="U88" s="167" t="str" cm="1">
        <f t="array" aca="1" ref="U88" ca="1">IFERROR(INDEX(INDIRECT($L$7 &amp; "_Cidades"),ROW(A73)),"")</f>
        <v/>
      </c>
      <c r="V88" s="168"/>
      <c r="W88" s="169"/>
      <c r="X88" s="167" t="str" cm="1">
        <f t="array" aca="1" ref="X88" ca="1">IFERROR(INDEX(INDIRECT($L$7 &amp; "_Regioes"),ROW(A73)),"")</f>
        <v/>
      </c>
      <c r="Y88" s="169"/>
    </row>
    <row r="89" spans="1:25" ht="15.75" thickBot="1" x14ac:dyDescent="0.3">
      <c r="U89" s="167" t="str" cm="1">
        <f t="array" aca="1" ref="U89" ca="1">IFERROR(INDEX(INDIRECT($L$7 &amp; "_Cidades"),ROW(A74)),"")</f>
        <v/>
      </c>
      <c r="V89" s="168"/>
      <c r="W89" s="169"/>
      <c r="X89" s="167" t="str" cm="1">
        <f t="array" aca="1" ref="X89" ca="1">IFERROR(INDEX(INDIRECT($L$7 &amp; "_Regioes"),ROW(A74)),"")</f>
        <v/>
      </c>
      <c r="Y89" s="169"/>
    </row>
    <row r="90" spans="1:25" ht="15.75" thickBot="1" x14ac:dyDescent="0.3">
      <c r="U90" s="167" t="str" cm="1">
        <f t="array" aca="1" ref="U90" ca="1">IFERROR(INDEX(INDIRECT($L$7 &amp; "_Cidades"),ROW(A75)),"")</f>
        <v/>
      </c>
      <c r="V90" s="168"/>
      <c r="W90" s="169"/>
      <c r="X90" s="167" t="str" cm="1">
        <f t="array" aca="1" ref="X90" ca="1">IFERROR(INDEX(INDIRECT($L$7 &amp; "_Regioes"),ROW(A75)),"")</f>
        <v/>
      </c>
      <c r="Y90" s="169"/>
    </row>
    <row r="91" spans="1:25" ht="15.75" thickBot="1" x14ac:dyDescent="0.3">
      <c r="U91" s="167" t="str" cm="1">
        <f t="array" aca="1" ref="U91" ca="1">IFERROR(INDEX(INDIRECT($L$7 &amp; "_Cidades"),ROW(A76)),"")</f>
        <v/>
      </c>
      <c r="V91" s="168"/>
      <c r="W91" s="169"/>
      <c r="X91" s="167" t="str" cm="1">
        <f t="array" aca="1" ref="X91" ca="1">IFERROR(INDEX(INDIRECT($L$7 &amp; "_Regioes"),ROW(A76)),"")</f>
        <v/>
      </c>
      <c r="Y91" s="169"/>
    </row>
    <row r="92" spans="1:25" ht="15.75" thickBot="1" x14ac:dyDescent="0.3">
      <c r="U92" s="167" t="str" cm="1">
        <f t="array" aca="1" ref="U92" ca="1">IFERROR(INDEX(INDIRECT($L$7 &amp; "_Cidades"),ROW(A77)),"")</f>
        <v/>
      </c>
      <c r="V92" s="168"/>
      <c r="W92" s="169"/>
      <c r="X92" s="167" t="str" cm="1">
        <f t="array" aca="1" ref="X92" ca="1">IFERROR(INDEX(INDIRECT($L$7 &amp; "_Regioes"),ROW(A77)),"")</f>
        <v/>
      </c>
      <c r="Y92" s="169"/>
    </row>
    <row r="93" spans="1:25" ht="15.75" thickBot="1" x14ac:dyDescent="0.3">
      <c r="U93" s="167" t="str" cm="1">
        <f t="array" aca="1" ref="U93" ca="1">IFERROR(INDEX(INDIRECT($L$7 &amp; "_Cidades"),ROW(A78)),"")</f>
        <v/>
      </c>
      <c r="V93" s="168"/>
      <c r="W93" s="169"/>
      <c r="X93" s="167" t="str" cm="1">
        <f t="array" aca="1" ref="X93" ca="1">IFERROR(INDEX(INDIRECT($L$7 &amp; "_Regioes"),ROW(A78)),"")</f>
        <v/>
      </c>
      <c r="Y93" s="169"/>
    </row>
    <row r="94" spans="1:25" ht="15.75" thickBot="1" x14ac:dyDescent="0.3">
      <c r="U94" s="167" t="str" cm="1">
        <f t="array" aca="1" ref="U94" ca="1">IFERROR(INDEX(INDIRECT($L$7 &amp; "_Cidades"),ROW(A79)),"")</f>
        <v/>
      </c>
      <c r="V94" s="168"/>
      <c r="W94" s="169"/>
      <c r="X94" s="167" t="str" cm="1">
        <f t="array" aca="1" ref="X94" ca="1">IFERROR(INDEX(INDIRECT($L$7 &amp; "_Regioes"),ROW(A79)),"")</f>
        <v/>
      </c>
      <c r="Y94" s="169"/>
    </row>
    <row r="95" spans="1:25" ht="15.75" thickBot="1" x14ac:dyDescent="0.3">
      <c r="U95" s="167" t="str" cm="1">
        <f t="array" aca="1" ref="U95" ca="1">IFERROR(INDEX(INDIRECT($L$7 &amp; "_Cidades"),ROW(A80)),"")</f>
        <v/>
      </c>
      <c r="V95" s="168"/>
      <c r="W95" s="169"/>
      <c r="X95" s="167" t="str" cm="1">
        <f t="array" aca="1" ref="X95" ca="1">IFERROR(INDEX(INDIRECT($L$7 &amp; "_Regioes"),ROW(A80)),"")</f>
        <v/>
      </c>
      <c r="Y95" s="169"/>
    </row>
    <row r="96" spans="1:25" ht="15.75" thickBot="1" x14ac:dyDescent="0.3">
      <c r="U96" s="167" t="str" cm="1">
        <f t="array" aca="1" ref="U96" ca="1">IFERROR(INDEX(INDIRECT($L$7 &amp; "_Cidades"),ROW(A81)),"")</f>
        <v/>
      </c>
      <c r="V96" s="168"/>
      <c r="W96" s="169"/>
      <c r="X96" s="167" t="str" cm="1">
        <f t="array" aca="1" ref="X96" ca="1">IFERROR(INDEX(INDIRECT($L$7 &amp; "_Regioes"),ROW(A81)),"")</f>
        <v/>
      </c>
      <c r="Y96" s="169"/>
    </row>
    <row r="97" spans="21:25" ht="15.75" thickBot="1" x14ac:dyDescent="0.3">
      <c r="U97" s="167" t="str" cm="1">
        <f t="array" aca="1" ref="U97" ca="1">IFERROR(INDEX(INDIRECT($L$7 &amp; "_Cidades"),ROW(A82)),"")</f>
        <v/>
      </c>
      <c r="V97" s="168"/>
      <c r="W97" s="169"/>
      <c r="X97" s="167" t="str" cm="1">
        <f t="array" aca="1" ref="X97" ca="1">IFERROR(INDEX(INDIRECT($L$7 &amp; "_Regioes"),ROW(A82)),"")</f>
        <v/>
      </c>
      <c r="Y97" s="169"/>
    </row>
    <row r="98" spans="21:25" ht="15.75" thickBot="1" x14ac:dyDescent="0.3">
      <c r="U98" s="167" t="str" cm="1">
        <f t="array" aca="1" ref="U98" ca="1">IFERROR(INDEX(INDIRECT($L$7 &amp; "_Cidades"),ROW(A83)),"")</f>
        <v/>
      </c>
      <c r="V98" s="168"/>
      <c r="W98" s="169"/>
      <c r="X98" s="167" t="str" cm="1">
        <f t="array" aca="1" ref="X98" ca="1">IFERROR(INDEX(INDIRECT($L$7 &amp; "_Regioes"),ROW(A83)),"")</f>
        <v/>
      </c>
      <c r="Y98" s="169"/>
    </row>
    <row r="99" spans="21:25" ht="15.75" thickBot="1" x14ac:dyDescent="0.3">
      <c r="U99" s="167" t="str" cm="1">
        <f t="array" aca="1" ref="U99" ca="1">IFERROR(INDEX(INDIRECT($L$7 &amp; "_Cidades"),ROW(A84)),"")</f>
        <v/>
      </c>
      <c r="V99" s="168"/>
      <c r="W99" s="169"/>
      <c r="X99" s="167" t="str" cm="1">
        <f t="array" aca="1" ref="X99" ca="1">IFERROR(INDEX(INDIRECT($L$7 &amp; "_Regioes"),ROW(A84)),"")</f>
        <v/>
      </c>
      <c r="Y99" s="169"/>
    </row>
    <row r="100" spans="21:25" ht="15.75" thickBot="1" x14ac:dyDescent="0.3">
      <c r="U100" s="167" t="str" cm="1">
        <f t="array" aca="1" ref="U100" ca="1">IFERROR(INDEX(INDIRECT($L$7 &amp; "_Cidades"),ROW(A85)),"")</f>
        <v/>
      </c>
      <c r="V100" s="168"/>
      <c r="W100" s="169"/>
      <c r="X100" s="167" t="str" cm="1">
        <f t="array" aca="1" ref="X100" ca="1">IFERROR(INDEX(INDIRECT($L$7 &amp; "_Regioes"),ROW(A85)),"")</f>
        <v/>
      </c>
      <c r="Y100" s="169"/>
    </row>
    <row r="101" spans="21:25" ht="15.75" thickBot="1" x14ac:dyDescent="0.3">
      <c r="U101" s="167" t="str" cm="1">
        <f t="array" aca="1" ref="U101" ca="1">IFERROR(INDEX(INDIRECT($L$7 &amp; "_Cidades"),ROW(A86)),"")</f>
        <v/>
      </c>
      <c r="V101" s="168"/>
      <c r="W101" s="169"/>
      <c r="X101" s="167" t="str" cm="1">
        <f t="array" aca="1" ref="X101" ca="1">IFERROR(INDEX(INDIRECT($L$7 &amp; "_Regioes"),ROW(A86)),"")</f>
        <v/>
      </c>
      <c r="Y101" s="169"/>
    </row>
    <row r="102" spans="21:25" ht="15.75" thickBot="1" x14ac:dyDescent="0.3">
      <c r="U102" s="167" t="str" cm="1">
        <f t="array" aca="1" ref="U102" ca="1">IFERROR(INDEX(INDIRECT($L$7 &amp; "_Cidades"),ROW(A87)),"")</f>
        <v/>
      </c>
      <c r="V102" s="168"/>
      <c r="W102" s="169"/>
      <c r="X102" s="167" t="str" cm="1">
        <f t="array" aca="1" ref="X102" ca="1">IFERROR(INDEX(INDIRECT($L$7 &amp; "_Regioes"),ROW(A87)),"")</f>
        <v/>
      </c>
      <c r="Y102" s="169"/>
    </row>
    <row r="103" spans="21:25" ht="15.75" thickBot="1" x14ac:dyDescent="0.3">
      <c r="U103" s="167" t="str" cm="1">
        <f t="array" aca="1" ref="U103" ca="1">IFERROR(INDEX(INDIRECT($L$7 &amp; "_Cidades"),ROW(A88)),"")</f>
        <v/>
      </c>
      <c r="V103" s="168"/>
      <c r="W103" s="169"/>
      <c r="X103" s="167" t="str" cm="1">
        <f t="array" aca="1" ref="X103" ca="1">IFERROR(INDEX(INDIRECT($L$7 &amp; "_Regioes"),ROW(A88)),"")</f>
        <v/>
      </c>
      <c r="Y103" s="169"/>
    </row>
    <row r="104" spans="21:25" ht="15.75" thickBot="1" x14ac:dyDescent="0.3">
      <c r="U104" s="167" t="str" cm="1">
        <f t="array" aca="1" ref="U104" ca="1">IFERROR(INDEX(INDIRECT($L$7 &amp; "_Cidades"),ROW(A89)),"")</f>
        <v/>
      </c>
      <c r="V104" s="168"/>
      <c r="W104" s="169"/>
      <c r="X104" s="167" t="str" cm="1">
        <f t="array" aca="1" ref="X104" ca="1">IFERROR(INDEX(INDIRECT($L$7 &amp; "_Regioes"),ROW(A89)),"")</f>
        <v/>
      </c>
      <c r="Y104" s="169"/>
    </row>
    <row r="105" spans="21:25" ht="15.75" thickBot="1" x14ac:dyDescent="0.3">
      <c r="U105" s="167" t="str" cm="1">
        <f t="array" aca="1" ref="U105" ca="1">IFERROR(INDEX(INDIRECT($L$7 &amp; "_Cidades"),ROW(A90)),"")</f>
        <v/>
      </c>
      <c r="V105" s="168"/>
      <c r="W105" s="169"/>
      <c r="X105" s="167" t="str" cm="1">
        <f t="array" aca="1" ref="X105" ca="1">IFERROR(INDEX(INDIRECT($L$7 &amp; "_Regioes"),ROW(A90)),"")</f>
        <v/>
      </c>
      <c r="Y105" s="169"/>
    </row>
    <row r="106" spans="21:25" ht="15.75" thickBot="1" x14ac:dyDescent="0.3">
      <c r="U106" s="167" t="str" cm="1">
        <f t="array" aca="1" ref="U106" ca="1">IFERROR(INDEX(INDIRECT($L$7 &amp; "_Cidades"),ROW(A91)),"")</f>
        <v/>
      </c>
      <c r="V106" s="168"/>
      <c r="W106" s="169"/>
      <c r="X106" s="167" t="str" cm="1">
        <f t="array" aca="1" ref="X106" ca="1">IFERROR(INDEX(INDIRECT($L$7 &amp; "_Regioes"),ROW(A91)),"")</f>
        <v/>
      </c>
      <c r="Y106" s="169"/>
    </row>
    <row r="107" spans="21:25" ht="15.75" thickBot="1" x14ac:dyDescent="0.3">
      <c r="U107" s="167" t="str" cm="1">
        <f t="array" aca="1" ref="U107" ca="1">IFERROR(INDEX(INDIRECT($L$7 &amp; "_Cidades"),ROW(A92)),"")</f>
        <v/>
      </c>
      <c r="V107" s="168"/>
      <c r="W107" s="169"/>
      <c r="X107" s="167" t="str" cm="1">
        <f t="array" aca="1" ref="X107" ca="1">IFERROR(INDEX(INDIRECT($L$7 &amp; "_Regioes"),ROW(A92)),"")</f>
        <v/>
      </c>
      <c r="Y107" s="169"/>
    </row>
    <row r="108" spans="21:25" ht="15.75" thickBot="1" x14ac:dyDescent="0.3">
      <c r="U108" s="167" t="str" cm="1">
        <f t="array" aca="1" ref="U108" ca="1">IFERROR(INDEX(INDIRECT($L$7 &amp; "_Cidades"),ROW(A93)),"")</f>
        <v/>
      </c>
      <c r="V108" s="168"/>
      <c r="W108" s="169"/>
      <c r="X108" s="167" t="str" cm="1">
        <f t="array" aca="1" ref="X108" ca="1">IFERROR(INDEX(INDIRECT($L$7 &amp; "_Regioes"),ROW(A93)),"")</f>
        <v/>
      </c>
      <c r="Y108" s="169"/>
    </row>
    <row r="109" spans="21:25" ht="15.75" thickBot="1" x14ac:dyDescent="0.3">
      <c r="U109" s="167" t="str" cm="1">
        <f t="array" aca="1" ref="U109" ca="1">IFERROR(INDEX(INDIRECT($L$7 &amp; "_Cidades"),ROW(A94)),"")</f>
        <v/>
      </c>
      <c r="V109" s="168"/>
      <c r="W109" s="169"/>
      <c r="X109" s="167" t="str" cm="1">
        <f t="array" aca="1" ref="X109" ca="1">IFERROR(INDEX(INDIRECT($L$7 &amp; "_Regioes"),ROW(A94)),"")</f>
        <v/>
      </c>
      <c r="Y109" s="169"/>
    </row>
    <row r="110" spans="21:25" ht="15.75" thickBot="1" x14ac:dyDescent="0.3">
      <c r="U110" s="167" t="str" cm="1">
        <f t="array" aca="1" ref="U110" ca="1">IFERROR(INDEX(INDIRECT($L$7 &amp; "_Cidades"),ROW(A95)),"")</f>
        <v/>
      </c>
      <c r="V110" s="168"/>
      <c r="W110" s="169"/>
      <c r="X110" s="167" t="str" cm="1">
        <f t="array" aca="1" ref="X110" ca="1">IFERROR(INDEX(INDIRECT($L$7 &amp; "_Regioes"),ROW(A95)),"")</f>
        <v/>
      </c>
      <c r="Y110" s="169"/>
    </row>
    <row r="111" spans="21:25" ht="15.75" thickBot="1" x14ac:dyDescent="0.3">
      <c r="U111" s="167" t="str" cm="1">
        <f t="array" aca="1" ref="U111" ca="1">IFERROR(INDEX(INDIRECT($L$7 &amp; "_Cidades"),ROW(A96)),"")</f>
        <v/>
      </c>
      <c r="V111" s="168"/>
      <c r="W111" s="169"/>
      <c r="X111" s="167" t="str" cm="1">
        <f t="array" aca="1" ref="X111" ca="1">IFERROR(INDEX(INDIRECT($L$7 &amp; "_Regioes"),ROW(A96)),"")</f>
        <v/>
      </c>
      <c r="Y111" s="169"/>
    </row>
    <row r="112" spans="21:25" ht="15.75" thickBot="1" x14ac:dyDescent="0.3">
      <c r="U112" s="167" t="str" cm="1">
        <f t="array" aca="1" ref="U112" ca="1">IFERROR(INDEX(INDIRECT($L$7 &amp; "_Cidades"),ROW(A97)),"")</f>
        <v/>
      </c>
      <c r="V112" s="168"/>
      <c r="W112" s="169"/>
      <c r="X112" s="167" t="str" cm="1">
        <f t="array" aca="1" ref="X112" ca="1">IFERROR(INDEX(INDIRECT($L$7 &amp; "_Regioes"),ROW(A97)),"")</f>
        <v/>
      </c>
      <c r="Y112" s="169"/>
    </row>
    <row r="113" spans="21:25" ht="15.75" thickBot="1" x14ac:dyDescent="0.3">
      <c r="U113" s="167" t="str" cm="1">
        <f t="array" aca="1" ref="U113" ca="1">IFERROR(INDEX(INDIRECT($L$7 &amp; "_Cidades"),ROW(A98)),"")</f>
        <v/>
      </c>
      <c r="V113" s="168"/>
      <c r="W113" s="169"/>
      <c r="X113" s="167" t="str" cm="1">
        <f t="array" aca="1" ref="X113" ca="1">IFERROR(INDEX(INDIRECT($L$7 &amp; "_Regioes"),ROW(A98)),"")</f>
        <v/>
      </c>
      <c r="Y113" s="169"/>
    </row>
    <row r="114" spans="21:25" ht="15.75" thickBot="1" x14ac:dyDescent="0.3">
      <c r="U114" s="167" t="str" cm="1">
        <f t="array" aca="1" ref="U114" ca="1">IFERROR(INDEX(INDIRECT($L$7 &amp; "_Cidades"),ROW(A99)),"")</f>
        <v/>
      </c>
      <c r="V114" s="168"/>
      <c r="W114" s="169"/>
      <c r="X114" s="167" t="str" cm="1">
        <f t="array" aca="1" ref="X114" ca="1">IFERROR(INDEX(INDIRECT($L$7 &amp; "_Regioes"),ROW(A99)),"")</f>
        <v/>
      </c>
      <c r="Y114" s="169"/>
    </row>
    <row r="115" spans="21:25" ht="15.75" thickBot="1" x14ac:dyDescent="0.3">
      <c r="U115" s="167" t="str" cm="1">
        <f t="array" aca="1" ref="U115" ca="1">IFERROR(INDEX(INDIRECT($L$7 &amp; "_Cidades"),ROW(A100)),"")</f>
        <v/>
      </c>
      <c r="V115" s="168"/>
      <c r="W115" s="169"/>
      <c r="X115" s="167" t="str" cm="1">
        <f t="array" aca="1" ref="X115" ca="1">IFERROR(INDEX(INDIRECT($L$7 &amp; "_Regioes"),ROW(A100)),"")</f>
        <v/>
      </c>
      <c r="Y115" s="169"/>
    </row>
    <row r="116" spans="21:25" ht="15.75" thickBot="1" x14ac:dyDescent="0.3">
      <c r="U116" s="167" t="str" cm="1">
        <f t="array" aca="1" ref="U116" ca="1">IFERROR(INDEX(INDIRECT($L$7 &amp; "_Cidades"),ROW(A101)),"")</f>
        <v/>
      </c>
      <c r="V116" s="168"/>
      <c r="W116" s="169"/>
      <c r="X116" s="167" t="str" cm="1">
        <f t="array" aca="1" ref="X116" ca="1">IFERROR(INDEX(INDIRECT($L$7 &amp; "_Regioes"),ROW(A101)),"")</f>
        <v/>
      </c>
      <c r="Y116" s="169"/>
    </row>
    <row r="117" spans="21:25" ht="15.75" thickBot="1" x14ac:dyDescent="0.3">
      <c r="U117" s="167" t="str" cm="1">
        <f t="array" aca="1" ref="U117" ca="1">IFERROR(INDEX(INDIRECT($L$7 &amp; "_Cidades"),ROW(A102)),"")</f>
        <v/>
      </c>
      <c r="V117" s="168"/>
      <c r="W117" s="169"/>
      <c r="X117" s="167" t="str" cm="1">
        <f t="array" aca="1" ref="X117" ca="1">IFERROR(INDEX(INDIRECT($L$7 &amp; "_Regioes"),ROW(A102)),"")</f>
        <v/>
      </c>
      <c r="Y117" s="169"/>
    </row>
    <row r="118" spans="21:25" ht="15.75" thickBot="1" x14ac:dyDescent="0.3">
      <c r="U118" s="167" t="str" cm="1">
        <f t="array" aca="1" ref="U118" ca="1">IFERROR(INDEX(INDIRECT($L$7 &amp; "_Cidades"),ROW(A103)),"")</f>
        <v/>
      </c>
      <c r="V118" s="168"/>
      <c r="W118" s="169"/>
      <c r="X118" s="167" t="str" cm="1">
        <f t="array" aca="1" ref="X118" ca="1">IFERROR(INDEX(INDIRECT($L$7 &amp; "_Regioes"),ROW(A103)),"")</f>
        <v/>
      </c>
      <c r="Y118" s="169"/>
    </row>
    <row r="119" spans="21:25" ht="15.75" thickBot="1" x14ac:dyDescent="0.3">
      <c r="U119" s="167" t="str" cm="1">
        <f t="array" aca="1" ref="U119" ca="1">IFERROR(INDEX(INDIRECT($L$7 &amp; "_Cidades"),ROW(A104)),"")</f>
        <v/>
      </c>
      <c r="V119" s="168"/>
      <c r="W119" s="169"/>
      <c r="X119" s="167" t="str" cm="1">
        <f t="array" aca="1" ref="X119" ca="1">IFERROR(INDEX(INDIRECT($L$7 &amp; "_Regioes"),ROW(A104)),"")</f>
        <v/>
      </c>
      <c r="Y119" s="169"/>
    </row>
    <row r="120" spans="21:25" ht="15.75" thickBot="1" x14ac:dyDescent="0.3">
      <c r="U120" s="167" t="str" cm="1">
        <f t="array" aca="1" ref="U120" ca="1">IFERROR(INDEX(INDIRECT($L$7 &amp; "_Cidades"),ROW(A105)),"")</f>
        <v/>
      </c>
      <c r="V120" s="168"/>
      <c r="W120" s="169"/>
      <c r="X120" s="167" t="str" cm="1">
        <f t="array" aca="1" ref="X120" ca="1">IFERROR(INDEX(INDIRECT($L$7 &amp; "_Regioes"),ROW(A105)),"")</f>
        <v/>
      </c>
      <c r="Y120" s="169"/>
    </row>
    <row r="121" spans="21:25" ht="15.75" thickBot="1" x14ac:dyDescent="0.3">
      <c r="U121" s="167" t="str" cm="1">
        <f t="array" aca="1" ref="U121" ca="1">IFERROR(INDEX(INDIRECT($L$7 &amp; "_Cidades"),ROW(A106)),"")</f>
        <v/>
      </c>
      <c r="V121" s="168"/>
      <c r="W121" s="169"/>
      <c r="X121" s="167" t="str" cm="1">
        <f t="array" aca="1" ref="X121" ca="1">IFERROR(INDEX(INDIRECT($L$7 &amp; "_Regioes"),ROW(A106)),"")</f>
        <v/>
      </c>
      <c r="Y121" s="169"/>
    </row>
    <row r="122" spans="21:25" ht="15.75" thickBot="1" x14ac:dyDescent="0.3">
      <c r="U122" s="167" t="str" cm="1">
        <f t="array" aca="1" ref="U122" ca="1">IFERROR(INDEX(INDIRECT($L$7 &amp; "_Cidades"),ROW(A107)),"")</f>
        <v/>
      </c>
      <c r="V122" s="168"/>
      <c r="W122" s="169"/>
      <c r="X122" s="167" t="str" cm="1">
        <f t="array" aca="1" ref="X122" ca="1">IFERROR(INDEX(INDIRECT($L$7 &amp; "_Regioes"),ROW(A107)),"")</f>
        <v/>
      </c>
      <c r="Y122" s="169"/>
    </row>
    <row r="123" spans="21:25" ht="15.75" thickBot="1" x14ac:dyDescent="0.3">
      <c r="U123" s="167" t="str" cm="1">
        <f t="array" aca="1" ref="U123" ca="1">IFERROR(INDEX(INDIRECT($L$7 &amp; "_Cidades"),ROW(A108)),"")</f>
        <v/>
      </c>
      <c r="V123" s="168"/>
      <c r="W123" s="169"/>
      <c r="X123" s="167" t="str" cm="1">
        <f t="array" aca="1" ref="X123" ca="1">IFERROR(INDEX(INDIRECT($L$7 &amp; "_Regioes"),ROW(A108)),"")</f>
        <v/>
      </c>
      <c r="Y123" s="169"/>
    </row>
    <row r="124" spans="21:25" ht="15.75" thickBot="1" x14ac:dyDescent="0.3">
      <c r="U124" s="167" t="str" cm="1">
        <f t="array" aca="1" ref="U124" ca="1">IFERROR(INDEX(INDIRECT($L$7 &amp; "_Cidades"),ROW(A109)),"")</f>
        <v/>
      </c>
      <c r="V124" s="168"/>
      <c r="W124" s="169"/>
      <c r="X124" s="167" t="str" cm="1">
        <f t="array" aca="1" ref="X124" ca="1">IFERROR(INDEX(INDIRECT($L$7 &amp; "_Regioes"),ROW(A109)),"")</f>
        <v/>
      </c>
      <c r="Y124" s="169"/>
    </row>
    <row r="125" spans="21:25" ht="15.75" thickBot="1" x14ac:dyDescent="0.3">
      <c r="U125" s="167" t="str" cm="1">
        <f t="array" aca="1" ref="U125" ca="1">IFERROR(INDEX(INDIRECT($L$7 &amp; "_Cidades"),ROW(A110)),"")</f>
        <v/>
      </c>
      <c r="V125" s="168"/>
      <c r="W125" s="169"/>
      <c r="X125" s="167" t="str" cm="1">
        <f t="array" aca="1" ref="X125" ca="1">IFERROR(INDEX(INDIRECT($L$7 &amp; "_Regioes"),ROW(A110)),"")</f>
        <v/>
      </c>
      <c r="Y125" s="169"/>
    </row>
    <row r="126" spans="21:25" ht="15.75" thickBot="1" x14ac:dyDescent="0.3">
      <c r="U126" s="167" t="str" cm="1">
        <f t="array" aca="1" ref="U126" ca="1">IFERROR(INDEX(INDIRECT($L$7 &amp; "_Cidades"),ROW(A111)),"")</f>
        <v/>
      </c>
      <c r="V126" s="168"/>
      <c r="W126" s="169"/>
      <c r="X126" s="167" t="str" cm="1">
        <f t="array" aca="1" ref="X126" ca="1">IFERROR(INDEX(INDIRECT($L$7 &amp; "_Regioes"),ROW(A111)),"")</f>
        <v/>
      </c>
      <c r="Y126" s="169"/>
    </row>
    <row r="127" spans="21:25" ht="15.75" thickBot="1" x14ac:dyDescent="0.3">
      <c r="U127" s="167" t="str" cm="1">
        <f t="array" aca="1" ref="U127" ca="1">IFERROR(INDEX(INDIRECT($L$7 &amp; "_Cidades"),ROW(A112)),"")</f>
        <v/>
      </c>
      <c r="V127" s="168"/>
      <c r="W127" s="169"/>
      <c r="X127" s="167" t="str" cm="1">
        <f t="array" aca="1" ref="X127" ca="1">IFERROR(INDEX(INDIRECT($L$7 &amp; "_Regioes"),ROW(A112)),"")</f>
        <v/>
      </c>
      <c r="Y127" s="169"/>
    </row>
    <row r="128" spans="21:25" ht="15.75" thickBot="1" x14ac:dyDescent="0.3">
      <c r="U128" s="167" t="str" cm="1">
        <f t="array" aca="1" ref="U128" ca="1">IFERROR(INDEX(INDIRECT($L$7 &amp; "_Cidades"),ROW(A113)),"")</f>
        <v/>
      </c>
      <c r="V128" s="168"/>
      <c r="W128" s="169"/>
      <c r="X128" s="167" t="str" cm="1">
        <f t="array" aca="1" ref="X128" ca="1">IFERROR(INDEX(INDIRECT($L$7 &amp; "_Regioes"),ROW(A113)),"")</f>
        <v/>
      </c>
      <c r="Y128" s="169"/>
    </row>
    <row r="129" spans="21:25" ht="15.75" thickBot="1" x14ac:dyDescent="0.3">
      <c r="U129" s="167" t="str" cm="1">
        <f t="array" aca="1" ref="U129" ca="1">IFERROR(INDEX(INDIRECT($L$7 &amp; "_Cidades"),ROW(A114)),"")</f>
        <v/>
      </c>
      <c r="V129" s="168"/>
      <c r="W129" s="169"/>
      <c r="X129" s="167" t="str" cm="1">
        <f t="array" aca="1" ref="X129" ca="1">IFERROR(INDEX(INDIRECT($L$7 &amp; "_Regioes"),ROW(A114)),"")</f>
        <v/>
      </c>
      <c r="Y129" s="169"/>
    </row>
    <row r="130" spans="21:25" ht="15.75" thickBot="1" x14ac:dyDescent="0.3">
      <c r="U130" s="167" t="str" cm="1">
        <f t="array" aca="1" ref="U130" ca="1">IFERROR(INDEX(INDIRECT($L$7 &amp; "_Cidades"),ROW(A115)),"")</f>
        <v/>
      </c>
      <c r="V130" s="168"/>
      <c r="W130" s="169"/>
      <c r="X130" s="167" t="str" cm="1">
        <f t="array" aca="1" ref="X130" ca="1">IFERROR(INDEX(INDIRECT($L$7 &amp; "_Regioes"),ROW(A115)),"")</f>
        <v/>
      </c>
      <c r="Y130" s="169"/>
    </row>
    <row r="131" spans="21:25" ht="15.75" thickBot="1" x14ac:dyDescent="0.3">
      <c r="U131" s="167" t="str" cm="1">
        <f t="array" aca="1" ref="U131" ca="1">IFERROR(INDEX(INDIRECT($L$7 &amp; "_Cidades"),ROW(A116)),"")</f>
        <v/>
      </c>
      <c r="V131" s="168"/>
      <c r="W131" s="169"/>
      <c r="X131" s="167" t="str" cm="1">
        <f t="array" aca="1" ref="X131" ca="1">IFERROR(INDEX(INDIRECT($L$7 &amp; "_Regioes"),ROW(A116)),"")</f>
        <v/>
      </c>
      <c r="Y131" s="169"/>
    </row>
    <row r="132" spans="21:25" ht="15.75" thickBot="1" x14ac:dyDescent="0.3">
      <c r="U132" s="167" t="str" cm="1">
        <f t="array" aca="1" ref="U132" ca="1">IFERROR(INDEX(INDIRECT($L$7 &amp; "_Cidades"),ROW(A117)),"")</f>
        <v/>
      </c>
      <c r="V132" s="168"/>
      <c r="W132" s="169"/>
      <c r="X132" s="167" t="str" cm="1">
        <f t="array" aca="1" ref="X132" ca="1">IFERROR(INDEX(INDIRECT($L$7 &amp; "_Regioes"),ROW(A117)),"")</f>
        <v/>
      </c>
      <c r="Y132" s="169"/>
    </row>
    <row r="133" spans="21:25" ht="15.75" thickBot="1" x14ac:dyDescent="0.3">
      <c r="U133" s="167" t="str" cm="1">
        <f t="array" aca="1" ref="U133" ca="1">IFERROR(INDEX(INDIRECT($L$7 &amp; "_Cidades"),ROW(A118)),"")</f>
        <v/>
      </c>
      <c r="V133" s="168"/>
      <c r="W133" s="169"/>
      <c r="X133" s="167" t="str" cm="1">
        <f t="array" aca="1" ref="X133" ca="1">IFERROR(INDEX(INDIRECT($L$7 &amp; "_Regioes"),ROW(A118)),"")</f>
        <v/>
      </c>
      <c r="Y133" s="169"/>
    </row>
    <row r="134" spans="21:25" ht="15.75" thickBot="1" x14ac:dyDescent="0.3">
      <c r="U134" s="167" t="str" cm="1">
        <f t="array" aca="1" ref="U134" ca="1">IFERROR(INDEX(INDIRECT($L$7 &amp; "_Cidades"),ROW(A119)),"")</f>
        <v/>
      </c>
      <c r="V134" s="168"/>
      <c r="W134" s="169"/>
      <c r="X134" s="167" t="str" cm="1">
        <f t="array" aca="1" ref="X134" ca="1">IFERROR(INDEX(INDIRECT($L$7 &amp; "_Regioes"),ROW(A119)),"")</f>
        <v/>
      </c>
      <c r="Y134" s="169"/>
    </row>
    <row r="135" spans="21:25" ht="15.75" thickBot="1" x14ac:dyDescent="0.3">
      <c r="U135" s="167" t="str" cm="1">
        <f t="array" aca="1" ref="U135" ca="1">IFERROR(INDEX(INDIRECT($L$7 &amp; "_Cidades"),ROW(A120)),"")</f>
        <v/>
      </c>
      <c r="V135" s="168"/>
      <c r="W135" s="169"/>
      <c r="X135" s="167" t="str" cm="1">
        <f t="array" aca="1" ref="X135" ca="1">IFERROR(INDEX(INDIRECT($L$7 &amp; "_Regioes"),ROW(A120)),"")</f>
        <v/>
      </c>
      <c r="Y135" s="169"/>
    </row>
    <row r="136" spans="21:25" ht="15.75" thickBot="1" x14ac:dyDescent="0.3">
      <c r="U136" s="167" t="str" cm="1">
        <f t="array" aca="1" ref="U136" ca="1">IFERROR(INDEX(INDIRECT($L$7 &amp; "_Cidades"),ROW(A121)),"")</f>
        <v/>
      </c>
      <c r="V136" s="168"/>
      <c r="W136" s="169"/>
      <c r="X136" s="167" t="str" cm="1">
        <f t="array" aca="1" ref="X136" ca="1">IFERROR(INDEX(INDIRECT($L$7 &amp; "_Regioes"),ROW(A121)),"")</f>
        <v/>
      </c>
      <c r="Y136" s="169"/>
    </row>
    <row r="137" spans="21:25" ht="15.75" thickBot="1" x14ac:dyDescent="0.3">
      <c r="U137" s="167" t="str" cm="1">
        <f t="array" aca="1" ref="U137" ca="1">IFERROR(INDEX(INDIRECT($L$7 &amp; "_Cidades"),ROW(A122)),"")</f>
        <v/>
      </c>
      <c r="V137" s="168"/>
      <c r="W137" s="169"/>
      <c r="X137" s="167" t="str" cm="1">
        <f t="array" aca="1" ref="X137" ca="1">IFERROR(INDEX(INDIRECT($L$7 &amp; "_Regioes"),ROW(A122)),"")</f>
        <v/>
      </c>
      <c r="Y137" s="169"/>
    </row>
    <row r="138" spans="21:25" ht="15.75" thickBot="1" x14ac:dyDescent="0.3">
      <c r="U138" s="167" t="str" cm="1">
        <f t="array" aca="1" ref="U138" ca="1">IFERROR(INDEX(INDIRECT($L$7 &amp; "_Cidades"),ROW(A123)),"")</f>
        <v/>
      </c>
      <c r="V138" s="168"/>
      <c r="W138" s="169"/>
      <c r="X138" s="167" t="str" cm="1">
        <f t="array" aca="1" ref="X138" ca="1">IFERROR(INDEX(INDIRECT($L$7 &amp; "_Regioes"),ROW(A123)),"")</f>
        <v/>
      </c>
      <c r="Y138" s="169"/>
    </row>
    <row r="139" spans="21:25" ht="15.75" thickBot="1" x14ac:dyDescent="0.3">
      <c r="U139" s="167" t="str" cm="1">
        <f t="array" aca="1" ref="U139" ca="1">IFERROR(INDEX(INDIRECT($L$7 &amp; "_Cidades"),ROW(A124)),"")</f>
        <v/>
      </c>
      <c r="V139" s="168"/>
      <c r="W139" s="169"/>
      <c r="X139" s="167" t="str" cm="1">
        <f t="array" aca="1" ref="X139" ca="1">IFERROR(INDEX(INDIRECT($L$7 &amp; "_Regioes"),ROW(A124)),"")</f>
        <v/>
      </c>
      <c r="Y139" s="169"/>
    </row>
    <row r="140" spans="21:25" ht="15.75" thickBot="1" x14ac:dyDescent="0.3">
      <c r="U140" s="167" t="str" cm="1">
        <f t="array" aca="1" ref="U140" ca="1">IFERROR(INDEX(INDIRECT($L$7 &amp; "_Cidades"),ROW(A125)),"")</f>
        <v/>
      </c>
      <c r="V140" s="168"/>
      <c r="W140" s="169"/>
      <c r="X140" s="167" t="str" cm="1">
        <f t="array" aca="1" ref="X140" ca="1">IFERROR(INDEX(INDIRECT($L$7 &amp; "_Regioes"),ROW(A125)),"")</f>
        <v/>
      </c>
      <c r="Y140" s="169"/>
    </row>
    <row r="141" spans="21:25" ht="15.75" thickBot="1" x14ac:dyDescent="0.3">
      <c r="U141" s="167" t="str" cm="1">
        <f t="array" aca="1" ref="U141" ca="1">IFERROR(INDEX(INDIRECT($L$7 &amp; "_Cidades"),ROW(A126)),"")</f>
        <v/>
      </c>
      <c r="V141" s="168"/>
      <c r="W141" s="169"/>
      <c r="X141" s="167" t="str" cm="1">
        <f t="array" aca="1" ref="X141" ca="1">IFERROR(INDEX(INDIRECT($L$7 &amp; "_Regioes"),ROW(A126)),"")</f>
        <v/>
      </c>
      <c r="Y141" s="169"/>
    </row>
    <row r="142" spans="21:25" ht="15.75" thickBot="1" x14ac:dyDescent="0.3">
      <c r="U142" s="167" t="str" cm="1">
        <f t="array" aca="1" ref="U142" ca="1">IFERROR(INDEX(INDIRECT($L$7 &amp; "_Cidades"),ROW(A127)),"")</f>
        <v/>
      </c>
      <c r="V142" s="168"/>
      <c r="W142" s="169"/>
      <c r="X142" s="167" t="str" cm="1">
        <f t="array" aca="1" ref="X142" ca="1">IFERROR(INDEX(INDIRECT($L$7 &amp; "_Regioes"),ROW(A127)),"")</f>
        <v/>
      </c>
      <c r="Y142" s="169"/>
    </row>
    <row r="143" spans="21:25" ht="15.75" thickBot="1" x14ac:dyDescent="0.3">
      <c r="U143" s="167" t="str" cm="1">
        <f t="array" aca="1" ref="U143" ca="1">IFERROR(INDEX(INDIRECT($L$7 &amp; "_Cidades"),ROW(A128)),"")</f>
        <v/>
      </c>
      <c r="V143" s="168"/>
      <c r="W143" s="169"/>
      <c r="X143" s="167" t="str" cm="1">
        <f t="array" aca="1" ref="X143" ca="1">IFERROR(INDEX(INDIRECT($L$7 &amp; "_Regioes"),ROW(A128)),"")</f>
        <v/>
      </c>
      <c r="Y143" s="169"/>
    </row>
    <row r="144" spans="21:25" ht="15.75" thickBot="1" x14ac:dyDescent="0.3">
      <c r="U144" s="167" t="str" cm="1">
        <f t="array" aca="1" ref="U144" ca="1">IFERROR(INDEX(INDIRECT($L$7 &amp; "_Cidades"),ROW(A129)),"")</f>
        <v/>
      </c>
      <c r="V144" s="168"/>
      <c r="W144" s="169"/>
      <c r="X144" s="167" t="str" cm="1">
        <f t="array" aca="1" ref="X144" ca="1">IFERROR(INDEX(INDIRECT($L$7 &amp; "_Regioes"),ROW(A129)),"")</f>
        <v/>
      </c>
      <c r="Y144" s="169"/>
    </row>
    <row r="145" spans="21:25" ht="15.75" thickBot="1" x14ac:dyDescent="0.3">
      <c r="U145" s="167" t="str" cm="1">
        <f t="array" aca="1" ref="U145" ca="1">IFERROR(INDEX(INDIRECT($L$7 &amp; "_Cidades"),ROW(A130)),"")</f>
        <v/>
      </c>
      <c r="V145" s="168"/>
      <c r="W145" s="169"/>
      <c r="X145" s="167" t="str" cm="1">
        <f t="array" aca="1" ref="X145" ca="1">IFERROR(INDEX(INDIRECT($L$7 &amp; "_Regioes"),ROW(A130)),"")</f>
        <v/>
      </c>
      <c r="Y145" s="169"/>
    </row>
    <row r="146" spans="21:25" ht="15.75" thickBot="1" x14ac:dyDescent="0.3">
      <c r="U146" s="167" t="str" cm="1">
        <f t="array" aca="1" ref="U146" ca="1">IFERROR(INDEX(INDIRECT($L$7 &amp; "_Cidades"),ROW(A131)),"")</f>
        <v/>
      </c>
      <c r="V146" s="168"/>
      <c r="W146" s="169"/>
      <c r="X146" s="167" t="str" cm="1">
        <f t="array" aca="1" ref="X146" ca="1">IFERROR(INDEX(INDIRECT($L$7 &amp; "_Regioes"),ROW(A131)),"")</f>
        <v/>
      </c>
      <c r="Y146" s="169"/>
    </row>
    <row r="147" spans="21:25" ht="15.75" thickBot="1" x14ac:dyDescent="0.3">
      <c r="U147" s="167" t="str" cm="1">
        <f t="array" aca="1" ref="U147" ca="1">IFERROR(INDEX(INDIRECT($L$7 &amp; "_Cidades"),ROW(A132)),"")</f>
        <v/>
      </c>
      <c r="V147" s="168"/>
      <c r="W147" s="169"/>
      <c r="X147" s="167" t="str" cm="1">
        <f t="array" aca="1" ref="X147" ca="1">IFERROR(INDEX(INDIRECT($L$7 &amp; "_Regioes"),ROW(A132)),"")</f>
        <v/>
      </c>
      <c r="Y147" s="169"/>
    </row>
    <row r="148" spans="21:25" ht="15.75" thickBot="1" x14ac:dyDescent="0.3">
      <c r="U148" s="167" t="str" cm="1">
        <f t="array" aca="1" ref="U148" ca="1">IFERROR(INDEX(INDIRECT($L$7 &amp; "_Cidades"),ROW(A133)),"")</f>
        <v/>
      </c>
      <c r="V148" s="168"/>
      <c r="W148" s="169"/>
      <c r="X148" s="167" t="str" cm="1">
        <f t="array" aca="1" ref="X148" ca="1">IFERROR(INDEX(INDIRECT($L$7 &amp; "_Regioes"),ROW(A133)),"")</f>
        <v/>
      </c>
      <c r="Y148" s="169"/>
    </row>
    <row r="149" spans="21:25" ht="15.75" thickBot="1" x14ac:dyDescent="0.3">
      <c r="U149" s="167" t="str" cm="1">
        <f t="array" aca="1" ref="U149" ca="1">IFERROR(INDEX(INDIRECT($L$7 &amp; "_Cidades"),ROW(A134)),"")</f>
        <v/>
      </c>
      <c r="V149" s="168"/>
      <c r="W149" s="169"/>
      <c r="X149" s="167" t="str" cm="1">
        <f t="array" aca="1" ref="X149" ca="1">IFERROR(INDEX(INDIRECT($L$7 &amp; "_Regioes"),ROW(A134)),"")</f>
        <v/>
      </c>
      <c r="Y149" s="169"/>
    </row>
    <row r="150" spans="21:25" ht="15.75" thickBot="1" x14ac:dyDescent="0.3">
      <c r="U150" s="167" t="str" cm="1">
        <f t="array" aca="1" ref="U150" ca="1">IFERROR(INDEX(INDIRECT($L$7 &amp; "_Cidades"),ROW(A135)),"")</f>
        <v/>
      </c>
      <c r="V150" s="168"/>
      <c r="W150" s="169"/>
      <c r="X150" s="167" t="str" cm="1">
        <f t="array" aca="1" ref="X150" ca="1">IFERROR(INDEX(INDIRECT($L$7 &amp; "_Regioes"),ROW(A135)),"")</f>
        <v/>
      </c>
      <c r="Y150" s="169"/>
    </row>
    <row r="151" spans="21:25" ht="15.75" thickBot="1" x14ac:dyDescent="0.3">
      <c r="U151" s="167" t="str" cm="1">
        <f t="array" aca="1" ref="U151" ca="1">IFERROR(INDEX(INDIRECT($L$7 &amp; "_Cidades"),ROW(A136)),"")</f>
        <v/>
      </c>
      <c r="V151" s="168"/>
      <c r="W151" s="169"/>
      <c r="X151" s="167" t="str" cm="1">
        <f t="array" aca="1" ref="X151" ca="1">IFERROR(INDEX(INDIRECT($L$7 &amp; "_Regioes"),ROW(A136)),"")</f>
        <v/>
      </c>
      <c r="Y151" s="169"/>
    </row>
    <row r="152" spans="21:25" ht="15.75" thickBot="1" x14ac:dyDescent="0.3">
      <c r="U152" s="167" t="str" cm="1">
        <f t="array" aca="1" ref="U152" ca="1">IFERROR(INDEX(INDIRECT($L$7 &amp; "_Cidades"),ROW(A137)),"")</f>
        <v/>
      </c>
      <c r="V152" s="168"/>
      <c r="W152" s="169"/>
      <c r="X152" s="167" t="str" cm="1">
        <f t="array" aca="1" ref="X152" ca="1">IFERROR(INDEX(INDIRECT($L$7 &amp; "_Regioes"),ROW(A137)),"")</f>
        <v/>
      </c>
      <c r="Y152" s="169"/>
    </row>
    <row r="153" spans="21:25" ht="15.75" thickBot="1" x14ac:dyDescent="0.3">
      <c r="U153" s="167" t="str" cm="1">
        <f t="array" aca="1" ref="U153" ca="1">IFERROR(INDEX(INDIRECT($L$7 &amp; "_Cidades"),ROW(A138)),"")</f>
        <v/>
      </c>
      <c r="V153" s="168"/>
      <c r="W153" s="169"/>
      <c r="X153" s="167" t="str" cm="1">
        <f t="array" aca="1" ref="X153" ca="1">IFERROR(INDEX(INDIRECT($L$7 &amp; "_Regioes"),ROW(A138)),"")</f>
        <v/>
      </c>
      <c r="Y153" s="169"/>
    </row>
    <row r="154" spans="21:25" ht="15.75" thickBot="1" x14ac:dyDescent="0.3">
      <c r="U154" s="167" t="str" cm="1">
        <f t="array" aca="1" ref="U154" ca="1">IFERROR(INDEX(INDIRECT($L$7 &amp; "_Cidades"),ROW(A139)),"")</f>
        <v/>
      </c>
      <c r="V154" s="168"/>
      <c r="W154" s="169"/>
      <c r="X154" s="167" t="str" cm="1">
        <f t="array" aca="1" ref="X154" ca="1">IFERROR(INDEX(INDIRECT($L$7 &amp; "_Regioes"),ROW(A139)),"")</f>
        <v/>
      </c>
      <c r="Y154" s="169"/>
    </row>
    <row r="155" spans="21:25" ht="15.75" thickBot="1" x14ac:dyDescent="0.3">
      <c r="U155" s="167" t="str" cm="1">
        <f t="array" aca="1" ref="U155" ca="1">IFERROR(INDEX(INDIRECT($L$7 &amp; "_Cidades"),ROW(A140)),"")</f>
        <v/>
      </c>
      <c r="V155" s="168"/>
      <c r="W155" s="169"/>
      <c r="X155" s="167" t="str" cm="1">
        <f t="array" aca="1" ref="X155" ca="1">IFERROR(INDEX(INDIRECT($L$7 &amp; "_Regioes"),ROW(A140)),"")</f>
        <v/>
      </c>
      <c r="Y155" s="169"/>
    </row>
    <row r="156" spans="21:25" ht="15.75" thickBot="1" x14ac:dyDescent="0.3">
      <c r="U156" s="167" t="str" cm="1">
        <f t="array" aca="1" ref="U156" ca="1">IFERROR(INDEX(INDIRECT($L$7 &amp; "_Cidades"),ROW(A141)),"")</f>
        <v/>
      </c>
      <c r="V156" s="168"/>
      <c r="W156" s="169"/>
      <c r="X156" s="167" t="str" cm="1">
        <f t="array" aca="1" ref="X156" ca="1">IFERROR(INDEX(INDIRECT($L$7 &amp; "_Regioes"),ROW(A141)),"")</f>
        <v/>
      </c>
      <c r="Y156" s="169"/>
    </row>
    <row r="157" spans="21:25" ht="15.75" thickBot="1" x14ac:dyDescent="0.3">
      <c r="U157" s="167" t="str" cm="1">
        <f t="array" aca="1" ref="U157" ca="1">IFERROR(INDEX(INDIRECT($L$7 &amp; "_Cidades"),ROW(A142)),"")</f>
        <v/>
      </c>
      <c r="V157" s="168"/>
      <c r="W157" s="169"/>
      <c r="X157" s="167" t="str" cm="1">
        <f t="array" aca="1" ref="X157" ca="1">IFERROR(INDEX(INDIRECT($L$7 &amp; "_Regioes"),ROW(A142)),"")</f>
        <v/>
      </c>
      <c r="Y157" s="169"/>
    </row>
    <row r="158" spans="21:25" ht="15.75" thickBot="1" x14ac:dyDescent="0.3">
      <c r="U158" s="167" t="str" cm="1">
        <f t="array" aca="1" ref="U158" ca="1">IFERROR(INDEX(INDIRECT($L$7 &amp; "_Cidades"),ROW(A143)),"")</f>
        <v/>
      </c>
      <c r="V158" s="168"/>
      <c r="W158" s="169"/>
      <c r="X158" s="167" t="str" cm="1">
        <f t="array" aca="1" ref="X158" ca="1">IFERROR(INDEX(INDIRECT($L$7 &amp; "_Regioes"),ROW(A143)),"")</f>
        <v/>
      </c>
      <c r="Y158" s="169"/>
    </row>
    <row r="159" spans="21:25" ht="15.75" thickBot="1" x14ac:dyDescent="0.3">
      <c r="U159" s="167" t="str" cm="1">
        <f t="array" aca="1" ref="U159" ca="1">IFERROR(INDEX(INDIRECT($L$7 &amp; "_Cidades"),ROW(A144)),"")</f>
        <v/>
      </c>
      <c r="V159" s="168"/>
      <c r="W159" s="169"/>
      <c r="X159" s="167" t="str" cm="1">
        <f t="array" aca="1" ref="X159" ca="1">IFERROR(INDEX(INDIRECT($L$7 &amp; "_Regioes"),ROW(A144)),"")</f>
        <v/>
      </c>
      <c r="Y159" s="169"/>
    </row>
    <row r="160" spans="21:25" ht="15.75" thickBot="1" x14ac:dyDescent="0.3">
      <c r="U160" s="167" t="str" cm="1">
        <f t="array" aca="1" ref="U160" ca="1">IFERROR(INDEX(INDIRECT($L$7 &amp; "_Cidades"),ROW(A145)),"")</f>
        <v/>
      </c>
      <c r="V160" s="168"/>
      <c r="W160" s="169"/>
      <c r="X160" s="167" t="str" cm="1">
        <f t="array" aca="1" ref="X160" ca="1">IFERROR(INDEX(INDIRECT($L$7 &amp; "_Regioes"),ROW(A145)),"")</f>
        <v/>
      </c>
      <c r="Y160" s="169"/>
    </row>
    <row r="161" spans="21:25" ht="15.75" thickBot="1" x14ac:dyDescent="0.3">
      <c r="U161" s="167" t="str" cm="1">
        <f t="array" aca="1" ref="U161" ca="1">IFERROR(INDEX(INDIRECT($L$7 &amp; "_Cidades"),ROW(A146)),"")</f>
        <v/>
      </c>
      <c r="V161" s="168"/>
      <c r="W161" s="169"/>
      <c r="X161" s="167" t="str" cm="1">
        <f t="array" aca="1" ref="X161" ca="1">IFERROR(INDEX(INDIRECT($L$7 &amp; "_Regioes"),ROW(A146)),"")</f>
        <v/>
      </c>
      <c r="Y161" s="169"/>
    </row>
    <row r="162" spans="21:25" ht="15.75" thickBot="1" x14ac:dyDescent="0.3">
      <c r="U162" s="167" t="str" cm="1">
        <f t="array" aca="1" ref="U162" ca="1">IFERROR(INDEX(INDIRECT($L$7 &amp; "_Cidades"),ROW(A147)),"")</f>
        <v/>
      </c>
      <c r="V162" s="168"/>
      <c r="W162" s="169"/>
      <c r="X162" s="167" t="str" cm="1">
        <f t="array" aca="1" ref="X162" ca="1">IFERROR(INDEX(INDIRECT($L$7 &amp; "_Regioes"),ROW(A147)),"")</f>
        <v/>
      </c>
      <c r="Y162" s="169"/>
    </row>
    <row r="163" spans="21:25" ht="15.75" thickBot="1" x14ac:dyDescent="0.3">
      <c r="U163" s="167" t="str" cm="1">
        <f t="array" aca="1" ref="U163" ca="1">IFERROR(INDEX(INDIRECT($L$7 &amp; "_Cidades"),ROW(A148)),"")</f>
        <v/>
      </c>
      <c r="V163" s="168"/>
      <c r="W163" s="169"/>
      <c r="X163" s="167" t="str" cm="1">
        <f t="array" aca="1" ref="X163" ca="1">IFERROR(INDEX(INDIRECT($L$7 &amp; "_Regioes"),ROW(A148)),"")</f>
        <v/>
      </c>
      <c r="Y163" s="169"/>
    </row>
    <row r="164" spans="21:25" ht="15.75" thickBot="1" x14ac:dyDescent="0.3">
      <c r="U164" s="167" t="str" cm="1">
        <f t="array" aca="1" ref="U164" ca="1">IFERROR(INDEX(INDIRECT($L$7 &amp; "_Cidades"),ROW(A149)),"")</f>
        <v/>
      </c>
      <c r="V164" s="168"/>
      <c r="W164" s="169"/>
      <c r="X164" s="167" t="str" cm="1">
        <f t="array" aca="1" ref="X164" ca="1">IFERROR(INDEX(INDIRECT($L$7 &amp; "_Regioes"),ROW(A149)),"")</f>
        <v/>
      </c>
      <c r="Y164" s="169"/>
    </row>
    <row r="165" spans="21:25" ht="15.75" thickBot="1" x14ac:dyDescent="0.3">
      <c r="U165" s="167" t="str" cm="1">
        <f t="array" aca="1" ref="U165" ca="1">IFERROR(INDEX(INDIRECT($L$7 &amp; "_Cidades"),ROW(A150)),"")</f>
        <v/>
      </c>
      <c r="V165" s="168"/>
      <c r="W165" s="169"/>
      <c r="X165" s="167" t="str" cm="1">
        <f t="array" aca="1" ref="X165" ca="1">IFERROR(INDEX(INDIRECT($L$7 &amp; "_Regioes"),ROW(A150)),"")</f>
        <v/>
      </c>
      <c r="Y165" s="169"/>
    </row>
    <row r="166" spans="21:25" ht="15.75" thickBot="1" x14ac:dyDescent="0.3">
      <c r="U166" s="167" t="str" cm="1">
        <f t="array" aca="1" ref="U166" ca="1">IFERROR(INDEX(INDIRECT($L$7 &amp; "_Cidades"),ROW(A151)),"")</f>
        <v/>
      </c>
      <c r="V166" s="168"/>
      <c r="W166" s="169"/>
      <c r="X166" s="167" t="str" cm="1">
        <f t="array" aca="1" ref="X166" ca="1">IFERROR(INDEX(INDIRECT($L$7 &amp; "_Regioes"),ROW(A151)),"")</f>
        <v/>
      </c>
      <c r="Y166" s="169"/>
    </row>
    <row r="167" spans="21:25" ht="15.75" thickBot="1" x14ac:dyDescent="0.3">
      <c r="U167" s="167" t="str" cm="1">
        <f t="array" aca="1" ref="U167" ca="1">IFERROR(INDEX(INDIRECT($L$7 &amp; "_Cidades"),ROW(A152)),"")</f>
        <v/>
      </c>
      <c r="V167" s="168"/>
      <c r="W167" s="169"/>
      <c r="X167" s="167" t="str" cm="1">
        <f t="array" aca="1" ref="X167" ca="1">IFERROR(INDEX(INDIRECT($L$7 &amp; "_Regioes"),ROW(A152)),"")</f>
        <v/>
      </c>
      <c r="Y167" s="169"/>
    </row>
    <row r="168" spans="21:25" ht="15.75" thickBot="1" x14ac:dyDescent="0.3">
      <c r="U168" s="167" t="str" cm="1">
        <f t="array" aca="1" ref="U168" ca="1">IFERROR(INDEX(INDIRECT($L$7 &amp; "_Cidades"),ROW(A153)),"")</f>
        <v/>
      </c>
      <c r="V168" s="168"/>
      <c r="W168" s="169"/>
      <c r="X168" s="167" t="str" cm="1">
        <f t="array" aca="1" ref="X168" ca="1">IFERROR(INDEX(INDIRECT($L$7 &amp; "_Regioes"),ROW(A153)),"")</f>
        <v/>
      </c>
      <c r="Y168" s="169"/>
    </row>
    <row r="169" spans="21:25" ht="15.75" thickBot="1" x14ac:dyDescent="0.3">
      <c r="U169" s="167" t="str" cm="1">
        <f t="array" aca="1" ref="U169" ca="1">IFERROR(INDEX(INDIRECT($L$7 &amp; "_Cidades"),ROW(A154)),"")</f>
        <v/>
      </c>
      <c r="V169" s="168"/>
      <c r="W169" s="169"/>
      <c r="X169" s="167" t="str" cm="1">
        <f t="array" aca="1" ref="X169" ca="1">IFERROR(INDEX(INDIRECT($L$7 &amp; "_Regioes"),ROW(A154)),"")</f>
        <v/>
      </c>
      <c r="Y169" s="169"/>
    </row>
    <row r="170" spans="21:25" ht="15.75" thickBot="1" x14ac:dyDescent="0.3">
      <c r="U170" s="167" t="str" cm="1">
        <f t="array" aca="1" ref="U170" ca="1">IFERROR(INDEX(INDIRECT($L$7 &amp; "_Cidades"),ROW(A155)),"")</f>
        <v/>
      </c>
      <c r="V170" s="168"/>
      <c r="W170" s="169"/>
      <c r="X170" s="167" t="str" cm="1">
        <f t="array" aca="1" ref="X170" ca="1">IFERROR(INDEX(INDIRECT($L$7 &amp; "_Regioes"),ROW(A155)),"")</f>
        <v/>
      </c>
      <c r="Y170" s="169"/>
    </row>
    <row r="171" spans="21:25" ht="15.75" thickBot="1" x14ac:dyDescent="0.3">
      <c r="U171" s="167" t="str" cm="1">
        <f t="array" aca="1" ref="U171" ca="1">IFERROR(INDEX(INDIRECT($L$7 &amp; "_Cidades"),ROW(A156)),"")</f>
        <v/>
      </c>
      <c r="V171" s="168"/>
      <c r="W171" s="169"/>
      <c r="X171" s="167" t="str" cm="1">
        <f t="array" aca="1" ref="X171" ca="1">IFERROR(INDEX(INDIRECT($L$7 &amp; "_Regioes"),ROW(A156)),"")</f>
        <v/>
      </c>
      <c r="Y171" s="169"/>
    </row>
    <row r="172" spans="21:25" ht="15.75" thickBot="1" x14ac:dyDescent="0.3">
      <c r="U172" s="167" t="str" cm="1">
        <f t="array" aca="1" ref="U172" ca="1">IFERROR(INDEX(INDIRECT($L$7 &amp; "_Cidades"),ROW(A157)),"")</f>
        <v/>
      </c>
      <c r="V172" s="168"/>
      <c r="W172" s="169"/>
      <c r="X172" s="167" t="str" cm="1">
        <f t="array" aca="1" ref="X172" ca="1">IFERROR(INDEX(INDIRECT($L$7 &amp; "_Regioes"),ROW(A157)),"")</f>
        <v/>
      </c>
      <c r="Y172" s="169"/>
    </row>
    <row r="173" spans="21:25" ht="15.75" thickBot="1" x14ac:dyDescent="0.3">
      <c r="U173" s="167" t="str" cm="1">
        <f t="array" aca="1" ref="U173" ca="1">IFERROR(INDEX(INDIRECT($L$7 &amp; "_Cidades"),ROW(A158)),"")</f>
        <v/>
      </c>
      <c r="V173" s="168"/>
      <c r="W173" s="169"/>
      <c r="X173" s="167" t="str" cm="1">
        <f t="array" aca="1" ref="X173" ca="1">IFERROR(INDEX(INDIRECT($L$7 &amp; "_Regioes"),ROW(A158)),"")</f>
        <v/>
      </c>
      <c r="Y173" s="169"/>
    </row>
    <row r="174" spans="21:25" ht="15.75" thickBot="1" x14ac:dyDescent="0.3">
      <c r="U174" s="167" t="str" cm="1">
        <f t="array" aca="1" ref="U174" ca="1">IFERROR(INDEX(INDIRECT($L$7 &amp; "_Cidades"),ROW(A159)),"")</f>
        <v/>
      </c>
      <c r="V174" s="168"/>
      <c r="W174" s="169"/>
      <c r="X174" s="167" t="str" cm="1">
        <f t="array" aca="1" ref="X174" ca="1">IFERROR(INDEX(INDIRECT($L$7 &amp; "_Regioes"),ROW(A159)),"")</f>
        <v/>
      </c>
      <c r="Y174" s="169"/>
    </row>
    <row r="175" spans="21:25" ht="15.75" thickBot="1" x14ac:dyDescent="0.3">
      <c r="U175" s="167" t="str" cm="1">
        <f t="array" aca="1" ref="U175" ca="1">IFERROR(INDEX(INDIRECT($L$7 &amp; "_Cidades"),ROW(A160)),"")</f>
        <v/>
      </c>
      <c r="V175" s="168"/>
      <c r="W175" s="169"/>
      <c r="X175" s="167" t="str" cm="1">
        <f t="array" aca="1" ref="X175" ca="1">IFERROR(INDEX(INDIRECT($L$7 &amp; "_Regioes"),ROW(A160)),"")</f>
        <v/>
      </c>
      <c r="Y175" s="169"/>
    </row>
    <row r="176" spans="21:25" ht="15.75" thickBot="1" x14ac:dyDescent="0.3">
      <c r="U176" s="167" t="str" cm="1">
        <f t="array" aca="1" ref="U176" ca="1">IFERROR(INDEX(INDIRECT($L$7 &amp; "_Cidades"),ROW(A161)),"")</f>
        <v/>
      </c>
      <c r="V176" s="168"/>
      <c r="W176" s="169"/>
      <c r="X176" s="167" t="str" cm="1">
        <f t="array" aca="1" ref="X176" ca="1">IFERROR(INDEX(INDIRECT($L$7 &amp; "_Regioes"),ROW(A161)),"")</f>
        <v/>
      </c>
      <c r="Y176" s="169"/>
    </row>
    <row r="177" spans="21:25" ht="15.75" thickBot="1" x14ac:dyDescent="0.3">
      <c r="U177" s="167" t="str" cm="1">
        <f t="array" aca="1" ref="U177" ca="1">IFERROR(INDEX(INDIRECT($L$7 &amp; "_Cidades"),ROW(A162)),"")</f>
        <v/>
      </c>
      <c r="V177" s="168"/>
      <c r="W177" s="169"/>
      <c r="X177" s="167" t="str" cm="1">
        <f t="array" aca="1" ref="X177" ca="1">IFERROR(INDEX(INDIRECT($L$7 &amp; "_Regioes"),ROW(A162)),"")</f>
        <v/>
      </c>
      <c r="Y177" s="169"/>
    </row>
    <row r="178" spans="21:25" ht="15.75" thickBot="1" x14ac:dyDescent="0.3">
      <c r="U178" s="167" t="str" cm="1">
        <f t="array" aca="1" ref="U178" ca="1">IFERROR(INDEX(INDIRECT($L$7 &amp; "_Cidades"),ROW(A163)),"")</f>
        <v/>
      </c>
      <c r="V178" s="168"/>
      <c r="W178" s="169"/>
      <c r="X178" s="167" t="str" cm="1">
        <f t="array" aca="1" ref="X178" ca="1">IFERROR(INDEX(INDIRECT($L$7 &amp; "_Regioes"),ROW(A163)),"")</f>
        <v/>
      </c>
      <c r="Y178" s="169"/>
    </row>
    <row r="179" spans="21:25" ht="15.75" thickBot="1" x14ac:dyDescent="0.3">
      <c r="U179" s="167" t="str" cm="1">
        <f t="array" aca="1" ref="U179" ca="1">IFERROR(INDEX(INDIRECT($L$7 &amp; "_Cidades"),ROW(A164)),"")</f>
        <v/>
      </c>
      <c r="V179" s="168"/>
      <c r="W179" s="169"/>
      <c r="X179" s="167" t="str" cm="1">
        <f t="array" aca="1" ref="X179" ca="1">IFERROR(INDEX(INDIRECT($L$7 &amp; "_Regioes"),ROW(A164)),"")</f>
        <v/>
      </c>
      <c r="Y179" s="169"/>
    </row>
    <row r="180" spans="21:25" ht="15.75" thickBot="1" x14ac:dyDescent="0.3">
      <c r="U180" s="167" t="str" cm="1">
        <f t="array" aca="1" ref="U180" ca="1">IFERROR(INDEX(INDIRECT($L$7 &amp; "_Cidades"),ROW(A165)),"")</f>
        <v/>
      </c>
      <c r="V180" s="168"/>
      <c r="W180" s="169"/>
      <c r="X180" s="167" t="str" cm="1">
        <f t="array" aca="1" ref="X180" ca="1">IFERROR(INDEX(INDIRECT($L$7 &amp; "_Regioes"),ROW(A165)),"")</f>
        <v/>
      </c>
      <c r="Y180" s="169"/>
    </row>
    <row r="181" spans="21:25" ht="15.75" thickBot="1" x14ac:dyDescent="0.3">
      <c r="U181" s="167" t="str" cm="1">
        <f t="array" aca="1" ref="U181" ca="1">IFERROR(INDEX(INDIRECT($L$7 &amp; "_Cidades"),ROW(A166)),"")</f>
        <v/>
      </c>
      <c r="V181" s="168"/>
      <c r="W181" s="169"/>
      <c r="X181" s="167" t="str" cm="1">
        <f t="array" aca="1" ref="X181" ca="1">IFERROR(INDEX(INDIRECT($L$7 &amp; "_Regioes"),ROW(A166)),"")</f>
        <v/>
      </c>
      <c r="Y181" s="169"/>
    </row>
    <row r="182" spans="21:25" ht="15.75" thickBot="1" x14ac:dyDescent="0.3">
      <c r="U182" s="167" t="str" cm="1">
        <f t="array" aca="1" ref="U182" ca="1">IFERROR(INDEX(INDIRECT($L$7 &amp; "_Cidades"),ROW(A167)),"")</f>
        <v/>
      </c>
      <c r="V182" s="168"/>
      <c r="W182" s="169"/>
      <c r="X182" s="167" t="str" cm="1">
        <f t="array" aca="1" ref="X182" ca="1">IFERROR(INDEX(INDIRECT($L$7 &amp; "_Regioes"),ROW(A167)),"")</f>
        <v/>
      </c>
      <c r="Y182" s="169"/>
    </row>
    <row r="183" spans="21:25" ht="15.75" thickBot="1" x14ac:dyDescent="0.3">
      <c r="U183" s="167" t="str" cm="1">
        <f t="array" aca="1" ref="U183" ca="1">IFERROR(INDEX(INDIRECT($L$7 &amp; "_Cidades"),ROW(A168)),"")</f>
        <v/>
      </c>
      <c r="V183" s="168"/>
      <c r="W183" s="169"/>
      <c r="X183" s="167" t="str" cm="1">
        <f t="array" aca="1" ref="X183" ca="1">IFERROR(INDEX(INDIRECT($L$7 &amp; "_Regioes"),ROW(A168)),"")</f>
        <v/>
      </c>
      <c r="Y183" s="169"/>
    </row>
    <row r="184" spans="21:25" ht="15.75" thickBot="1" x14ac:dyDescent="0.3">
      <c r="U184" s="167" t="str" cm="1">
        <f t="array" aca="1" ref="U184" ca="1">IFERROR(INDEX(INDIRECT($L$7 &amp; "_Cidades"),ROW(A169)),"")</f>
        <v/>
      </c>
      <c r="V184" s="168"/>
      <c r="W184" s="169"/>
      <c r="X184" s="167" t="str" cm="1">
        <f t="array" aca="1" ref="X184" ca="1">IFERROR(INDEX(INDIRECT($L$7 &amp; "_Regioes"),ROW(A169)),"")</f>
        <v/>
      </c>
      <c r="Y184" s="169"/>
    </row>
    <row r="185" spans="21:25" ht="15.75" thickBot="1" x14ac:dyDescent="0.3">
      <c r="U185" s="167" t="str" cm="1">
        <f t="array" aca="1" ref="U185" ca="1">IFERROR(INDEX(INDIRECT($L$7 &amp; "_Cidades"),ROW(A170)),"")</f>
        <v/>
      </c>
      <c r="V185" s="168"/>
      <c r="W185" s="169"/>
      <c r="X185" s="167" t="str" cm="1">
        <f t="array" aca="1" ref="X185" ca="1">IFERROR(INDEX(INDIRECT($L$7 &amp; "_Regioes"),ROW(A170)),"")</f>
        <v/>
      </c>
      <c r="Y185" s="169"/>
    </row>
    <row r="186" spans="21:25" ht="15.75" thickBot="1" x14ac:dyDescent="0.3">
      <c r="U186" s="167" t="str" cm="1">
        <f t="array" aca="1" ref="U186" ca="1">IFERROR(INDEX(INDIRECT($L$7 &amp; "_Cidades"),ROW(A171)),"")</f>
        <v/>
      </c>
      <c r="V186" s="168"/>
      <c r="W186" s="169"/>
      <c r="X186" s="167" t="str" cm="1">
        <f t="array" aca="1" ref="X186" ca="1">IFERROR(INDEX(INDIRECT($L$7 &amp; "_Regioes"),ROW(A171)),"")</f>
        <v/>
      </c>
      <c r="Y186" s="169"/>
    </row>
    <row r="187" spans="21:25" ht="15.75" thickBot="1" x14ac:dyDescent="0.3">
      <c r="U187" s="167" t="str" cm="1">
        <f t="array" aca="1" ref="U187" ca="1">IFERROR(INDEX(INDIRECT($L$7 &amp; "_Cidades"),ROW(A172)),"")</f>
        <v/>
      </c>
      <c r="V187" s="168"/>
      <c r="W187" s="169"/>
      <c r="X187" s="167" t="str" cm="1">
        <f t="array" aca="1" ref="X187" ca="1">IFERROR(INDEX(INDIRECT($L$7 &amp; "_Regioes"),ROW(A172)),"")</f>
        <v/>
      </c>
      <c r="Y187" s="169"/>
    </row>
    <row r="188" spans="21:25" ht="15.75" thickBot="1" x14ac:dyDescent="0.3">
      <c r="U188" s="167" t="str" cm="1">
        <f t="array" aca="1" ref="U188" ca="1">IFERROR(INDEX(INDIRECT($L$7 &amp; "_Cidades"),ROW(A173)),"")</f>
        <v/>
      </c>
      <c r="V188" s="168"/>
      <c r="W188" s="169"/>
      <c r="X188" s="167" t="str" cm="1">
        <f t="array" aca="1" ref="X188" ca="1">IFERROR(INDEX(INDIRECT($L$7 &amp; "_Regioes"),ROW(A173)),"")</f>
        <v/>
      </c>
      <c r="Y188" s="169"/>
    </row>
    <row r="189" spans="21:25" ht="15.75" thickBot="1" x14ac:dyDescent="0.3">
      <c r="U189" s="167" t="str" cm="1">
        <f t="array" aca="1" ref="U189" ca="1">IFERROR(INDEX(INDIRECT($L$7 &amp; "_Cidades"),ROW(A174)),"")</f>
        <v/>
      </c>
      <c r="V189" s="168"/>
      <c r="W189" s="169"/>
      <c r="X189" s="167" t="str" cm="1">
        <f t="array" aca="1" ref="X189" ca="1">IFERROR(INDEX(INDIRECT($L$7 &amp; "_Regioes"),ROW(A174)),"")</f>
        <v/>
      </c>
      <c r="Y189" s="169"/>
    </row>
    <row r="190" spans="21:25" ht="15.75" thickBot="1" x14ac:dyDescent="0.3">
      <c r="U190" s="167" t="str" cm="1">
        <f t="array" aca="1" ref="U190" ca="1">IFERROR(INDEX(INDIRECT($L$7 &amp; "_Cidades"),ROW(A175)),"")</f>
        <v/>
      </c>
      <c r="V190" s="168"/>
      <c r="W190" s="169"/>
      <c r="X190" s="167" t="str" cm="1">
        <f t="array" aca="1" ref="X190" ca="1">IFERROR(INDEX(INDIRECT($L$7 &amp; "_Regioes"),ROW(A175)),"")</f>
        <v/>
      </c>
      <c r="Y190" s="169"/>
    </row>
    <row r="191" spans="21:25" ht="15.75" thickBot="1" x14ac:dyDescent="0.3">
      <c r="U191" s="167" t="str" cm="1">
        <f t="array" aca="1" ref="U191" ca="1">IFERROR(INDEX(INDIRECT($L$7 &amp; "_Cidades"),ROW(A176)),"")</f>
        <v/>
      </c>
      <c r="V191" s="168"/>
      <c r="W191" s="169"/>
      <c r="X191" s="167" t="str" cm="1">
        <f t="array" aca="1" ref="X191" ca="1">IFERROR(INDEX(INDIRECT($L$7 &amp; "_Regioes"),ROW(A176)),"")</f>
        <v/>
      </c>
      <c r="Y191" s="169"/>
    </row>
    <row r="192" spans="21:25" ht="15.75" thickBot="1" x14ac:dyDescent="0.3">
      <c r="U192" s="167" t="str" cm="1">
        <f t="array" aca="1" ref="U192" ca="1">IFERROR(INDEX(INDIRECT($L$7 &amp; "_Cidades"),ROW(A177)),"")</f>
        <v/>
      </c>
      <c r="V192" s="168"/>
      <c r="W192" s="169"/>
      <c r="X192" s="167" t="str" cm="1">
        <f t="array" aca="1" ref="X192" ca="1">IFERROR(INDEX(INDIRECT($L$7 &amp; "_Regioes"),ROW(A177)),"")</f>
        <v/>
      </c>
      <c r="Y192" s="169"/>
    </row>
    <row r="193" spans="21:25" ht="15.75" thickBot="1" x14ac:dyDescent="0.3">
      <c r="U193" s="167" t="str" cm="1">
        <f t="array" aca="1" ref="U193" ca="1">IFERROR(INDEX(INDIRECT($L$7 &amp; "_Cidades"),ROW(A178)),"")</f>
        <v/>
      </c>
      <c r="V193" s="168"/>
      <c r="W193" s="169"/>
      <c r="X193" s="167" t="str" cm="1">
        <f t="array" aca="1" ref="X193" ca="1">IFERROR(INDEX(INDIRECT($L$7 &amp; "_Regioes"),ROW(A178)),"")</f>
        <v/>
      </c>
      <c r="Y193" s="169"/>
    </row>
    <row r="194" spans="21:25" ht="15.75" thickBot="1" x14ac:dyDescent="0.3">
      <c r="U194" s="167" t="str" cm="1">
        <f t="array" aca="1" ref="U194" ca="1">IFERROR(INDEX(INDIRECT($L$7 &amp; "_Cidades"),ROW(A179)),"")</f>
        <v/>
      </c>
      <c r="V194" s="168"/>
      <c r="W194" s="169"/>
      <c r="X194" s="167" t="str" cm="1">
        <f t="array" aca="1" ref="X194" ca="1">IFERROR(INDEX(INDIRECT($L$7 &amp; "_Regioes"),ROW(A179)),"")</f>
        <v/>
      </c>
      <c r="Y194" s="169"/>
    </row>
    <row r="195" spans="21:25" ht="15.75" thickBot="1" x14ac:dyDescent="0.3">
      <c r="U195" s="167" t="str" cm="1">
        <f t="array" aca="1" ref="U195" ca="1">IFERROR(INDEX(INDIRECT($L$7 &amp; "_Cidades"),ROW(A180)),"")</f>
        <v/>
      </c>
      <c r="V195" s="168"/>
      <c r="W195" s="169"/>
      <c r="X195" s="167" t="str" cm="1">
        <f t="array" aca="1" ref="X195" ca="1">IFERROR(INDEX(INDIRECT($L$7 &amp; "_Regioes"),ROW(A180)),"")</f>
        <v/>
      </c>
      <c r="Y195" s="169"/>
    </row>
    <row r="196" spans="21:25" ht="15.75" thickBot="1" x14ac:dyDescent="0.3">
      <c r="U196" s="167" t="str" cm="1">
        <f t="array" aca="1" ref="U196" ca="1">IFERROR(INDEX(INDIRECT($L$7 &amp; "_Cidades"),ROW(A181)),"")</f>
        <v/>
      </c>
      <c r="V196" s="168"/>
      <c r="W196" s="169"/>
      <c r="X196" s="167" t="str" cm="1">
        <f t="array" aca="1" ref="X196" ca="1">IFERROR(INDEX(INDIRECT($L$7 &amp; "_Regioes"),ROW(A181)),"")</f>
        <v/>
      </c>
      <c r="Y196" s="169"/>
    </row>
    <row r="197" spans="21:25" ht="15.75" thickBot="1" x14ac:dyDescent="0.3">
      <c r="U197" s="167" t="str" cm="1">
        <f t="array" aca="1" ref="U197" ca="1">IFERROR(INDEX(INDIRECT($L$7 &amp; "_Cidades"),ROW(A182)),"")</f>
        <v/>
      </c>
      <c r="V197" s="168"/>
      <c r="W197" s="169"/>
      <c r="X197" s="167" t="str" cm="1">
        <f t="array" aca="1" ref="X197" ca="1">IFERROR(INDEX(INDIRECT($L$7 &amp; "_Regioes"),ROW(A182)),"")</f>
        <v/>
      </c>
      <c r="Y197" s="169"/>
    </row>
    <row r="198" spans="21:25" ht="15.75" thickBot="1" x14ac:dyDescent="0.3">
      <c r="U198" s="167" t="str" cm="1">
        <f t="array" aca="1" ref="U198" ca="1">IFERROR(INDEX(INDIRECT($L$7 &amp; "_Cidades"),ROW(A183)),"")</f>
        <v/>
      </c>
      <c r="V198" s="168"/>
      <c r="W198" s="169"/>
      <c r="X198" s="167" t="str" cm="1">
        <f t="array" aca="1" ref="X198" ca="1">IFERROR(INDEX(INDIRECT($L$7 &amp; "_Regioes"),ROW(A183)),"")</f>
        <v/>
      </c>
      <c r="Y198" s="169"/>
    </row>
    <row r="199" spans="21:25" ht="15.75" thickBot="1" x14ac:dyDescent="0.3">
      <c r="U199" s="167" t="str" cm="1">
        <f t="array" aca="1" ref="U199" ca="1">IFERROR(INDEX(INDIRECT($L$7 &amp; "_Cidades"),ROW(A184)),"")</f>
        <v/>
      </c>
      <c r="V199" s="168"/>
      <c r="W199" s="169"/>
      <c r="X199" s="167" t="str" cm="1">
        <f t="array" aca="1" ref="X199" ca="1">IFERROR(INDEX(INDIRECT($L$7 &amp; "_Regioes"),ROW(A184)),"")</f>
        <v/>
      </c>
      <c r="Y199" s="169"/>
    </row>
    <row r="200" spans="21:25" ht="15.75" thickBot="1" x14ac:dyDescent="0.3">
      <c r="U200" s="167" t="str" cm="1">
        <f t="array" aca="1" ref="U200" ca="1">IFERROR(INDEX(INDIRECT($L$7 &amp; "_Cidades"),ROW(A185)),"")</f>
        <v/>
      </c>
      <c r="V200" s="168"/>
      <c r="W200" s="169"/>
      <c r="X200" s="167" t="str" cm="1">
        <f t="array" aca="1" ref="X200" ca="1">IFERROR(INDEX(INDIRECT($L$7 &amp; "_Regioes"),ROW(A185)),"")</f>
        <v/>
      </c>
      <c r="Y200" s="169"/>
    </row>
    <row r="201" spans="21:25" ht="15.75" thickBot="1" x14ac:dyDescent="0.3">
      <c r="U201" s="167" t="str" cm="1">
        <f t="array" aca="1" ref="U201" ca="1">IFERROR(INDEX(INDIRECT($L$7 &amp; "_Cidades"),ROW(A186)),"")</f>
        <v/>
      </c>
      <c r="V201" s="168"/>
      <c r="W201" s="169"/>
      <c r="X201" s="167" t="str" cm="1">
        <f t="array" aca="1" ref="X201" ca="1">IFERROR(INDEX(INDIRECT($L$7 &amp; "_Regioes"),ROW(A186)),"")</f>
        <v/>
      </c>
      <c r="Y201" s="169"/>
    </row>
    <row r="202" spans="21:25" ht="15.75" thickBot="1" x14ac:dyDescent="0.3">
      <c r="U202" s="167" t="str" cm="1">
        <f t="array" aca="1" ref="U202" ca="1">IFERROR(INDEX(INDIRECT($L$7 &amp; "_Cidades"),ROW(A187)),"")</f>
        <v/>
      </c>
      <c r="V202" s="168"/>
      <c r="W202" s="169"/>
      <c r="X202" s="167" t="str" cm="1">
        <f t="array" aca="1" ref="X202" ca="1">IFERROR(INDEX(INDIRECT($L$7 &amp; "_Regioes"),ROW(A187)),"")</f>
        <v/>
      </c>
      <c r="Y202" s="169"/>
    </row>
    <row r="203" spans="21:25" ht="15.75" thickBot="1" x14ac:dyDescent="0.3">
      <c r="U203" s="167" t="str" cm="1">
        <f t="array" aca="1" ref="U203" ca="1">IFERROR(INDEX(INDIRECT($L$7 &amp; "_Cidades"),ROW(A188)),"")</f>
        <v/>
      </c>
      <c r="V203" s="168"/>
      <c r="W203" s="169"/>
      <c r="X203" s="167" t="str" cm="1">
        <f t="array" aca="1" ref="X203" ca="1">IFERROR(INDEX(INDIRECT($L$7 &amp; "_Regioes"),ROW(A188)),"")</f>
        <v/>
      </c>
      <c r="Y203" s="169"/>
    </row>
    <row r="204" spans="21:25" ht="15.75" thickBot="1" x14ac:dyDescent="0.3">
      <c r="U204" s="167" t="str" cm="1">
        <f t="array" aca="1" ref="U204" ca="1">IFERROR(INDEX(INDIRECT($L$7 &amp; "_Cidades"),ROW(A189)),"")</f>
        <v/>
      </c>
      <c r="V204" s="168"/>
      <c r="W204" s="169"/>
      <c r="X204" s="167" t="str" cm="1">
        <f t="array" aca="1" ref="X204" ca="1">IFERROR(INDEX(INDIRECT($L$7 &amp; "_Regioes"),ROW(A189)),"")</f>
        <v/>
      </c>
      <c r="Y204" s="169"/>
    </row>
    <row r="205" spans="21:25" ht="15.75" thickBot="1" x14ac:dyDescent="0.3">
      <c r="U205" s="167" t="str" cm="1">
        <f t="array" aca="1" ref="U205" ca="1">IFERROR(INDEX(INDIRECT($L$7 &amp; "_Cidades"),ROW(A190)),"")</f>
        <v/>
      </c>
      <c r="V205" s="168"/>
      <c r="W205" s="169"/>
      <c r="X205" s="167" t="str" cm="1">
        <f t="array" aca="1" ref="X205" ca="1">IFERROR(INDEX(INDIRECT($L$7 &amp; "_Regioes"),ROW(A190)),"")</f>
        <v/>
      </c>
      <c r="Y205" s="169"/>
    </row>
    <row r="206" spans="21:25" ht="15.75" thickBot="1" x14ac:dyDescent="0.3">
      <c r="U206" s="167" t="str" cm="1">
        <f t="array" aca="1" ref="U206" ca="1">IFERROR(INDEX(INDIRECT($L$7 &amp; "_Cidades"),ROW(A191)),"")</f>
        <v/>
      </c>
      <c r="V206" s="168"/>
      <c r="W206" s="169"/>
      <c r="X206" s="167" t="str" cm="1">
        <f t="array" aca="1" ref="X206" ca="1">IFERROR(INDEX(INDIRECT($L$7 &amp; "_Regioes"),ROW(A191)),"")</f>
        <v/>
      </c>
      <c r="Y206" s="169"/>
    </row>
    <row r="207" spans="21:25" ht="15.75" thickBot="1" x14ac:dyDescent="0.3">
      <c r="U207" s="167" t="str" cm="1">
        <f t="array" aca="1" ref="U207" ca="1">IFERROR(INDEX(INDIRECT($L$7 &amp; "_Cidades"),ROW(A192)),"")</f>
        <v/>
      </c>
      <c r="V207" s="168"/>
      <c r="W207" s="169"/>
      <c r="X207" s="167" t="str" cm="1">
        <f t="array" aca="1" ref="X207" ca="1">IFERROR(INDEX(INDIRECT($L$7 &amp; "_Regioes"),ROW(A192)),"")</f>
        <v/>
      </c>
      <c r="Y207" s="169"/>
    </row>
    <row r="208" spans="21:25" ht="15.75" thickBot="1" x14ac:dyDescent="0.3">
      <c r="U208" s="167" t="str" cm="1">
        <f t="array" aca="1" ref="U208" ca="1">IFERROR(INDEX(INDIRECT($L$7 &amp; "_Cidades"),ROW(A193)),"")</f>
        <v/>
      </c>
      <c r="V208" s="168"/>
      <c r="W208" s="169"/>
      <c r="X208" s="167" t="str" cm="1">
        <f t="array" aca="1" ref="X208" ca="1">IFERROR(INDEX(INDIRECT($L$7 &amp; "_Regioes"),ROW(A193)),"")</f>
        <v/>
      </c>
      <c r="Y208" s="169"/>
    </row>
    <row r="209" spans="21:25" ht="15.75" thickBot="1" x14ac:dyDescent="0.3">
      <c r="U209" s="167" t="str" cm="1">
        <f t="array" aca="1" ref="U209" ca="1">IFERROR(INDEX(INDIRECT($L$7 &amp; "_Cidades"),ROW(A194)),"")</f>
        <v/>
      </c>
      <c r="V209" s="168"/>
      <c r="W209" s="169"/>
      <c r="X209" s="167" t="str" cm="1">
        <f t="array" aca="1" ref="X209" ca="1">IFERROR(INDEX(INDIRECT($L$7 &amp; "_Regioes"),ROW(A194)),"")</f>
        <v/>
      </c>
      <c r="Y209" s="169"/>
    </row>
    <row r="210" spans="21:25" ht="15.75" thickBot="1" x14ac:dyDescent="0.3">
      <c r="U210" s="167" t="str" cm="1">
        <f t="array" aca="1" ref="U210" ca="1">IFERROR(INDEX(INDIRECT($L$7 &amp; "_Cidades"),ROW(A195)),"")</f>
        <v/>
      </c>
      <c r="V210" s="168"/>
      <c r="W210" s="169"/>
      <c r="X210" s="167" t="str" cm="1">
        <f t="array" aca="1" ref="X210" ca="1">IFERROR(INDEX(INDIRECT($L$7 &amp; "_Regioes"),ROW(A195)),"")</f>
        <v/>
      </c>
      <c r="Y210" s="169"/>
    </row>
    <row r="211" spans="21:25" ht="15.75" thickBot="1" x14ac:dyDescent="0.3">
      <c r="U211" s="167" t="str" cm="1">
        <f t="array" aca="1" ref="U211" ca="1">IFERROR(INDEX(INDIRECT($L$7 &amp; "_Cidades"),ROW(A196)),"")</f>
        <v/>
      </c>
      <c r="V211" s="168"/>
      <c r="W211" s="169"/>
      <c r="X211" s="167" t="str" cm="1">
        <f t="array" aca="1" ref="X211" ca="1">IFERROR(INDEX(INDIRECT($L$7 &amp; "_Regioes"),ROW(A196)),"")</f>
        <v/>
      </c>
      <c r="Y211" s="169"/>
    </row>
    <row r="212" spans="21:25" ht="15.75" thickBot="1" x14ac:dyDescent="0.3">
      <c r="U212" s="167" t="str" cm="1">
        <f t="array" aca="1" ref="U212" ca="1">IFERROR(INDEX(INDIRECT($L$7 &amp; "_Cidades"),ROW(A197)),"")</f>
        <v/>
      </c>
      <c r="V212" s="168"/>
      <c r="W212" s="169"/>
      <c r="X212" s="167" t="str" cm="1">
        <f t="array" aca="1" ref="X212" ca="1">IFERROR(INDEX(INDIRECT($L$7 &amp; "_Regioes"),ROW(A197)),"")</f>
        <v/>
      </c>
      <c r="Y212" s="169"/>
    </row>
    <row r="213" spans="21:25" ht="15.75" thickBot="1" x14ac:dyDescent="0.3">
      <c r="U213" s="167" t="str" cm="1">
        <f t="array" aca="1" ref="U213" ca="1">IFERROR(INDEX(INDIRECT($L$7 &amp; "_Cidades"),ROW(A198)),"")</f>
        <v/>
      </c>
      <c r="V213" s="168"/>
      <c r="W213" s="169"/>
      <c r="X213" s="167" t="str" cm="1">
        <f t="array" aca="1" ref="X213" ca="1">IFERROR(INDEX(INDIRECT($L$7 &amp; "_Regioes"),ROW(A198)),"")</f>
        <v/>
      </c>
      <c r="Y213" s="169"/>
    </row>
    <row r="214" spans="21:25" ht="15.75" thickBot="1" x14ac:dyDescent="0.3">
      <c r="U214" s="167" t="str" cm="1">
        <f t="array" aca="1" ref="U214" ca="1">IFERROR(INDEX(INDIRECT($L$7 &amp; "_Cidades"),ROW(A199)),"")</f>
        <v/>
      </c>
      <c r="V214" s="168"/>
      <c r="W214" s="169"/>
      <c r="X214" s="167" t="str" cm="1">
        <f t="array" aca="1" ref="X214" ca="1">IFERROR(INDEX(INDIRECT($L$7 &amp; "_Regioes"),ROW(A199)),"")</f>
        <v/>
      </c>
      <c r="Y214" s="169"/>
    </row>
    <row r="215" spans="21:25" ht="15.75" thickBot="1" x14ac:dyDescent="0.3">
      <c r="U215" s="167" t="str" cm="1">
        <f t="array" aca="1" ref="U215" ca="1">IFERROR(INDEX(INDIRECT($L$7 &amp; "_Cidades"),ROW(A200)),"")</f>
        <v/>
      </c>
      <c r="V215" s="168"/>
      <c r="W215" s="169"/>
      <c r="X215" s="167" t="str" cm="1">
        <f t="array" aca="1" ref="X215" ca="1">IFERROR(INDEX(INDIRECT($L$7 &amp; "_Regioes"),ROW(A200)),"")</f>
        <v/>
      </c>
      <c r="Y215" s="169"/>
    </row>
    <row r="216" spans="21:25" ht="15.75" thickBot="1" x14ac:dyDescent="0.3">
      <c r="U216" s="167" t="str" cm="1">
        <f t="array" aca="1" ref="U216" ca="1">IFERROR(INDEX(INDIRECT($L$7 &amp; "_Cidades"),ROW(A201)),"")</f>
        <v/>
      </c>
      <c r="V216" s="168"/>
      <c r="W216" s="169"/>
      <c r="X216" s="167" t="str" cm="1">
        <f t="array" aca="1" ref="X216" ca="1">IFERROR(INDEX(INDIRECT($L$7 &amp; "_Regioes"),ROW(A201)),"")</f>
        <v/>
      </c>
      <c r="Y216" s="169"/>
    </row>
    <row r="217" spans="21:25" ht="15.75" thickBot="1" x14ac:dyDescent="0.3">
      <c r="U217" s="167" t="str" cm="1">
        <f t="array" aca="1" ref="U217" ca="1">IFERROR(INDEX(INDIRECT($L$7 &amp; "_Cidades"),ROW(A202)),"")</f>
        <v/>
      </c>
      <c r="V217" s="168"/>
      <c r="W217" s="169"/>
      <c r="X217" s="167" t="str" cm="1">
        <f t="array" aca="1" ref="X217" ca="1">IFERROR(INDEX(INDIRECT($L$7 &amp; "_Regioes"),ROW(A202)),"")</f>
        <v/>
      </c>
      <c r="Y217" s="169"/>
    </row>
    <row r="218" spans="21:25" ht="15.75" thickBot="1" x14ac:dyDescent="0.3">
      <c r="U218" s="167" t="str" cm="1">
        <f t="array" aca="1" ref="U218" ca="1">IFERROR(INDEX(INDIRECT($L$7 &amp; "_Cidades"),ROW(A203)),"")</f>
        <v/>
      </c>
      <c r="V218" s="168"/>
      <c r="W218" s="169"/>
      <c r="X218" s="167" t="str" cm="1">
        <f t="array" aca="1" ref="X218" ca="1">IFERROR(INDEX(INDIRECT($L$7 &amp; "_Regioes"),ROW(A203)),"")</f>
        <v/>
      </c>
      <c r="Y218" s="169"/>
    </row>
    <row r="219" spans="21:25" ht="15.75" thickBot="1" x14ac:dyDescent="0.3">
      <c r="U219" s="167" t="str" cm="1">
        <f t="array" aca="1" ref="U219" ca="1">IFERROR(INDEX(INDIRECT($L$7 &amp; "_Cidades"),ROW(A204)),"")</f>
        <v/>
      </c>
      <c r="V219" s="168"/>
      <c r="W219" s="169"/>
      <c r="X219" s="167" t="str" cm="1">
        <f t="array" aca="1" ref="X219" ca="1">IFERROR(INDEX(INDIRECT($L$7 &amp; "_Regioes"),ROW(A204)),"")</f>
        <v/>
      </c>
      <c r="Y219" s="169"/>
    </row>
    <row r="220" spans="21:25" ht="15.75" thickBot="1" x14ac:dyDescent="0.3">
      <c r="U220" s="167" t="str" cm="1">
        <f t="array" aca="1" ref="U220" ca="1">IFERROR(INDEX(INDIRECT($L$7 &amp; "_Cidades"),ROW(A205)),"")</f>
        <v/>
      </c>
      <c r="V220" s="168"/>
      <c r="W220" s="169"/>
      <c r="X220" s="167" t="str" cm="1">
        <f t="array" aca="1" ref="X220" ca="1">IFERROR(INDEX(INDIRECT($L$7 &amp; "_Regioes"),ROW(A205)),"")</f>
        <v/>
      </c>
      <c r="Y220" s="169"/>
    </row>
    <row r="221" spans="21:25" ht="15.75" thickBot="1" x14ac:dyDescent="0.3">
      <c r="U221" s="167" t="str" cm="1">
        <f t="array" aca="1" ref="U221" ca="1">IFERROR(INDEX(INDIRECT($L$7 &amp; "_Cidades"),ROW(A206)),"")</f>
        <v/>
      </c>
      <c r="V221" s="168"/>
      <c r="W221" s="169"/>
      <c r="X221" s="167" t="str" cm="1">
        <f t="array" aca="1" ref="X221" ca="1">IFERROR(INDEX(INDIRECT($L$7 &amp; "_Regioes"),ROW(A206)),"")</f>
        <v/>
      </c>
      <c r="Y221" s="169"/>
    </row>
    <row r="222" spans="21:25" ht="15.75" thickBot="1" x14ac:dyDescent="0.3">
      <c r="U222" s="167" t="str" cm="1">
        <f t="array" aca="1" ref="U222" ca="1">IFERROR(INDEX(INDIRECT($L$7 &amp; "_Cidades"),ROW(A207)),"")</f>
        <v/>
      </c>
      <c r="V222" s="168"/>
      <c r="W222" s="169"/>
      <c r="X222" s="167" t="str" cm="1">
        <f t="array" aca="1" ref="X222" ca="1">IFERROR(INDEX(INDIRECT($L$7 &amp; "_Regioes"),ROW(A207)),"")</f>
        <v/>
      </c>
      <c r="Y222" s="169"/>
    </row>
    <row r="223" spans="21:25" ht="15.75" thickBot="1" x14ac:dyDescent="0.3">
      <c r="U223" s="167" t="str" cm="1">
        <f t="array" aca="1" ref="U223" ca="1">IFERROR(INDEX(INDIRECT($L$7 &amp; "_Cidades"),ROW(A208)),"")</f>
        <v/>
      </c>
      <c r="V223" s="168"/>
      <c r="W223" s="169"/>
      <c r="X223" s="167" t="str" cm="1">
        <f t="array" aca="1" ref="X223" ca="1">IFERROR(INDEX(INDIRECT($L$7 &amp; "_Regioes"),ROW(A208)),"")</f>
        <v/>
      </c>
      <c r="Y223" s="169"/>
    </row>
    <row r="224" spans="21:25" ht="15.75" thickBot="1" x14ac:dyDescent="0.3">
      <c r="U224" s="167" t="str" cm="1">
        <f t="array" aca="1" ref="U224" ca="1">IFERROR(INDEX(INDIRECT($L$7 &amp; "_Cidades"),ROW(A209)),"")</f>
        <v/>
      </c>
      <c r="V224" s="168"/>
      <c r="W224" s="169"/>
      <c r="X224" s="167" t="str" cm="1">
        <f t="array" aca="1" ref="X224" ca="1">IFERROR(INDEX(INDIRECT($L$7 &amp; "_Regioes"),ROW(A209)),"")</f>
        <v/>
      </c>
      <c r="Y224" s="169"/>
    </row>
    <row r="225" spans="21:25" ht="15.75" thickBot="1" x14ac:dyDescent="0.3">
      <c r="U225" s="167" t="str" cm="1">
        <f t="array" aca="1" ref="U225" ca="1">IFERROR(INDEX(INDIRECT($L$7 &amp; "_Cidades"),ROW(A210)),"")</f>
        <v/>
      </c>
      <c r="V225" s="168"/>
      <c r="W225" s="169"/>
      <c r="X225" s="167" t="str" cm="1">
        <f t="array" aca="1" ref="X225" ca="1">IFERROR(INDEX(INDIRECT($L$7 &amp; "_Regioes"),ROW(A210)),"")</f>
        <v/>
      </c>
      <c r="Y225" s="169"/>
    </row>
    <row r="226" spans="21:25" ht="15.75" thickBot="1" x14ac:dyDescent="0.3">
      <c r="U226" s="167" t="str" cm="1">
        <f t="array" aca="1" ref="U226" ca="1">IFERROR(INDEX(INDIRECT($L$7 &amp; "_Cidades"),ROW(A211)),"")</f>
        <v/>
      </c>
      <c r="V226" s="168"/>
      <c r="W226" s="169"/>
      <c r="X226" s="167" t="str" cm="1">
        <f t="array" aca="1" ref="X226" ca="1">IFERROR(INDEX(INDIRECT($L$7 &amp; "_Regioes"),ROW(A211)),"")</f>
        <v/>
      </c>
      <c r="Y226" s="169"/>
    </row>
    <row r="227" spans="21:25" ht="15.75" thickBot="1" x14ac:dyDescent="0.3">
      <c r="U227" s="167" t="str" cm="1">
        <f t="array" aca="1" ref="U227" ca="1">IFERROR(INDEX(INDIRECT($L$7 &amp; "_Cidades"),ROW(A212)),"")</f>
        <v/>
      </c>
      <c r="V227" s="168"/>
      <c r="W227" s="169"/>
      <c r="X227" s="167" t="str" cm="1">
        <f t="array" aca="1" ref="X227" ca="1">IFERROR(INDEX(INDIRECT($L$7 &amp; "_Regioes"),ROW(A212)),"")</f>
        <v/>
      </c>
      <c r="Y227" s="169"/>
    </row>
    <row r="228" spans="21:25" ht="15.75" thickBot="1" x14ac:dyDescent="0.3">
      <c r="U228" s="167" t="str" cm="1">
        <f t="array" aca="1" ref="U228" ca="1">IFERROR(INDEX(INDIRECT($L$7 &amp; "_Cidades"),ROW(A213)),"")</f>
        <v/>
      </c>
      <c r="V228" s="168"/>
      <c r="W228" s="169"/>
      <c r="X228" s="167" t="str" cm="1">
        <f t="array" aca="1" ref="X228" ca="1">IFERROR(INDEX(INDIRECT($L$7 &amp; "_Regioes"),ROW(A213)),"")</f>
        <v/>
      </c>
      <c r="Y228" s="169"/>
    </row>
    <row r="229" spans="21:25" ht="15.75" thickBot="1" x14ac:dyDescent="0.3">
      <c r="U229" s="167" t="str" cm="1">
        <f t="array" aca="1" ref="U229" ca="1">IFERROR(INDEX(INDIRECT($L$7 &amp; "_Cidades"),ROW(A214)),"")</f>
        <v/>
      </c>
      <c r="V229" s="168"/>
      <c r="W229" s="169"/>
      <c r="X229" s="167" t="str" cm="1">
        <f t="array" aca="1" ref="X229" ca="1">IFERROR(INDEX(INDIRECT($L$7 &amp; "_Regioes"),ROW(A214)),"")</f>
        <v/>
      </c>
      <c r="Y229" s="169"/>
    </row>
    <row r="230" spans="21:25" ht="15.75" thickBot="1" x14ac:dyDescent="0.3">
      <c r="U230" s="167" t="str" cm="1">
        <f t="array" aca="1" ref="U230" ca="1">IFERROR(INDEX(INDIRECT($L$7 &amp; "_Cidades"),ROW(A215)),"")</f>
        <v/>
      </c>
      <c r="V230" s="168"/>
      <c r="W230" s="169"/>
      <c r="X230" s="167" t="str" cm="1">
        <f t="array" aca="1" ref="X230" ca="1">IFERROR(INDEX(INDIRECT($L$7 &amp; "_Regioes"),ROW(A215)),"")</f>
        <v/>
      </c>
      <c r="Y230" s="169"/>
    </row>
    <row r="231" spans="21:25" ht="15.75" thickBot="1" x14ac:dyDescent="0.3">
      <c r="U231" s="167" t="str" cm="1">
        <f t="array" aca="1" ref="U231" ca="1">IFERROR(INDEX(INDIRECT($L$7 &amp; "_Cidades"),ROW(A216)),"")</f>
        <v/>
      </c>
      <c r="V231" s="168"/>
      <c r="W231" s="169"/>
      <c r="X231" s="167" t="str" cm="1">
        <f t="array" aca="1" ref="X231" ca="1">IFERROR(INDEX(INDIRECT($L$7 &amp; "_Regioes"),ROW(A216)),"")</f>
        <v/>
      </c>
      <c r="Y231" s="169"/>
    </row>
    <row r="232" spans="21:25" ht="15.75" thickBot="1" x14ac:dyDescent="0.3">
      <c r="U232" s="167" t="str" cm="1">
        <f t="array" aca="1" ref="U232" ca="1">IFERROR(INDEX(INDIRECT($L$7 &amp; "_Cidades"),ROW(A217)),"")</f>
        <v/>
      </c>
      <c r="V232" s="168"/>
      <c r="W232" s="169"/>
      <c r="X232" s="167" t="str" cm="1">
        <f t="array" aca="1" ref="X232" ca="1">IFERROR(INDEX(INDIRECT($L$7 &amp; "_Regioes"),ROW(A217)),"")</f>
        <v/>
      </c>
      <c r="Y232" s="169"/>
    </row>
    <row r="233" spans="21:25" ht="15.75" thickBot="1" x14ac:dyDescent="0.3">
      <c r="U233" s="167" t="str" cm="1">
        <f t="array" aca="1" ref="U233" ca="1">IFERROR(INDEX(INDIRECT($L$7 &amp; "_Cidades"),ROW(A218)),"")</f>
        <v/>
      </c>
      <c r="V233" s="168"/>
      <c r="W233" s="169"/>
      <c r="X233" s="167" t="str" cm="1">
        <f t="array" aca="1" ref="X233" ca="1">IFERROR(INDEX(INDIRECT($L$7 &amp; "_Regioes"),ROW(A218)),"")</f>
        <v/>
      </c>
      <c r="Y233" s="169"/>
    </row>
    <row r="234" spans="21:25" ht="15.75" thickBot="1" x14ac:dyDescent="0.3">
      <c r="U234" s="167" t="str" cm="1">
        <f t="array" aca="1" ref="U234" ca="1">IFERROR(INDEX(INDIRECT($L$7 &amp; "_Cidades"),ROW(A219)),"")</f>
        <v/>
      </c>
      <c r="V234" s="168"/>
      <c r="W234" s="169"/>
      <c r="X234" s="167" t="str" cm="1">
        <f t="array" aca="1" ref="X234" ca="1">IFERROR(INDEX(INDIRECT($L$7 &amp; "_Regioes"),ROW(A219)),"")</f>
        <v/>
      </c>
      <c r="Y234" s="169"/>
    </row>
    <row r="235" spans="21:25" ht="15.75" thickBot="1" x14ac:dyDescent="0.3">
      <c r="U235" s="167" t="str" cm="1">
        <f t="array" aca="1" ref="U235" ca="1">IFERROR(INDEX(INDIRECT($L$7 &amp; "_Cidades"),ROW(A220)),"")</f>
        <v/>
      </c>
      <c r="V235" s="168"/>
      <c r="W235" s="169"/>
      <c r="X235" s="167" t="str" cm="1">
        <f t="array" aca="1" ref="X235" ca="1">IFERROR(INDEX(INDIRECT($L$7 &amp; "_Regioes"),ROW(A220)),"")</f>
        <v/>
      </c>
      <c r="Y235" s="169"/>
    </row>
    <row r="236" spans="21:25" ht="15.75" thickBot="1" x14ac:dyDescent="0.3">
      <c r="U236" s="167" t="str" cm="1">
        <f t="array" aca="1" ref="U236" ca="1">IFERROR(INDEX(INDIRECT($L$7 &amp; "_Cidades"),ROW(A221)),"")</f>
        <v/>
      </c>
      <c r="V236" s="168"/>
      <c r="W236" s="169"/>
      <c r="X236" s="167" t="str" cm="1">
        <f t="array" aca="1" ref="X236" ca="1">IFERROR(INDEX(INDIRECT($L$7 &amp; "_Regioes"),ROW(A221)),"")</f>
        <v/>
      </c>
      <c r="Y236" s="169"/>
    </row>
    <row r="237" spans="21:25" ht="15.75" thickBot="1" x14ac:dyDescent="0.3">
      <c r="U237" s="167" t="str" cm="1">
        <f t="array" aca="1" ref="U237" ca="1">IFERROR(INDEX(INDIRECT($L$7 &amp; "_Cidades"),ROW(A222)),"")</f>
        <v/>
      </c>
      <c r="V237" s="168"/>
      <c r="W237" s="169"/>
      <c r="X237" s="167" t="str" cm="1">
        <f t="array" aca="1" ref="X237" ca="1">IFERROR(INDEX(INDIRECT($L$7 &amp; "_Regioes"),ROW(A222)),"")</f>
        <v/>
      </c>
      <c r="Y237" s="169"/>
    </row>
    <row r="238" spans="21:25" ht="15.75" thickBot="1" x14ac:dyDescent="0.3">
      <c r="U238" s="167" t="str" cm="1">
        <f t="array" aca="1" ref="U238" ca="1">IFERROR(INDEX(INDIRECT($L$7 &amp; "_Cidades"),ROW(A223)),"")</f>
        <v/>
      </c>
      <c r="V238" s="168"/>
      <c r="W238" s="169"/>
      <c r="X238" s="167" t="str" cm="1">
        <f t="array" aca="1" ref="X238" ca="1">IFERROR(INDEX(INDIRECT($L$7 &amp; "_Regioes"),ROW(A223)),"")</f>
        <v/>
      </c>
      <c r="Y238" s="169"/>
    </row>
    <row r="239" spans="21:25" ht="15.75" thickBot="1" x14ac:dyDescent="0.3">
      <c r="U239" s="167" t="str" cm="1">
        <f t="array" aca="1" ref="U239" ca="1">IFERROR(INDEX(INDIRECT($L$7 &amp; "_Cidades"),ROW(A224)),"")</f>
        <v/>
      </c>
      <c r="V239" s="168"/>
      <c r="W239" s="169"/>
      <c r="X239" s="167" t="str" cm="1">
        <f t="array" aca="1" ref="X239" ca="1">IFERROR(INDEX(INDIRECT($L$7 &amp; "_Regioes"),ROW(A224)),"")</f>
        <v/>
      </c>
      <c r="Y239" s="169"/>
    </row>
    <row r="240" spans="21:25" ht="15.75" thickBot="1" x14ac:dyDescent="0.3">
      <c r="U240" s="164"/>
      <c r="V240" s="165"/>
      <c r="W240" s="166"/>
      <c r="X240" s="164"/>
      <c r="Y240" s="166"/>
    </row>
  </sheetData>
  <sheetProtection algorithmName="SHA-512" hashValue="0YphjTQEBbDnbd6uj6UQUBM1T/CA4neL7lqnTqtYQMqIhfBRHY7ZVX0bgbPjsHPe7eBPaO+cf4CJxfA3r1QY3w==" saltValue="7rTo1Aq/WNgBK30tl3JswQ==" spinCount="100000" sheet="1" scenarios="1"/>
  <mergeCells count="632">
    <mergeCell ref="A18:C18"/>
    <mergeCell ref="D18:F18"/>
    <mergeCell ref="G18:J18"/>
    <mergeCell ref="K17:L18"/>
    <mergeCell ref="U155:W155"/>
    <mergeCell ref="X155:Y155"/>
    <mergeCell ref="U150:W150"/>
    <mergeCell ref="X150:Y150"/>
    <mergeCell ref="U151:W151"/>
    <mergeCell ref="X151:Y151"/>
    <mergeCell ref="U152:W152"/>
    <mergeCell ref="X152:Y152"/>
    <mergeCell ref="U153:W153"/>
    <mergeCell ref="X153:Y153"/>
    <mergeCell ref="U154:W154"/>
    <mergeCell ref="X154:Y154"/>
    <mergeCell ref="U145:W145"/>
    <mergeCell ref="X145:Y145"/>
    <mergeCell ref="U146:W146"/>
    <mergeCell ref="X146:Y146"/>
    <mergeCell ref="U147:W147"/>
    <mergeCell ref="X147:Y147"/>
    <mergeCell ref="U148:W148"/>
    <mergeCell ref="N75:O75"/>
    <mergeCell ref="X148:Y148"/>
    <mergeCell ref="U149:W149"/>
    <mergeCell ref="X149:Y149"/>
    <mergeCell ref="U140:W140"/>
    <mergeCell ref="X140:Y140"/>
    <mergeCell ref="U141:W141"/>
    <mergeCell ref="X141:Y141"/>
    <mergeCell ref="U142:W142"/>
    <mergeCell ref="X142:Y142"/>
    <mergeCell ref="U143:W143"/>
    <mergeCell ref="X143:Y143"/>
    <mergeCell ref="U144:W144"/>
    <mergeCell ref="X144:Y144"/>
    <mergeCell ref="U135:W135"/>
    <mergeCell ref="X135:Y135"/>
    <mergeCell ref="U136:W136"/>
    <mergeCell ref="X136:Y136"/>
    <mergeCell ref="U137:W137"/>
    <mergeCell ref="X137:Y137"/>
    <mergeCell ref="U138:W138"/>
    <mergeCell ref="X138:Y138"/>
    <mergeCell ref="U139:W139"/>
    <mergeCell ref="X139:Y139"/>
    <mergeCell ref="U130:W130"/>
    <mergeCell ref="X130:Y130"/>
    <mergeCell ref="U131:W131"/>
    <mergeCell ref="X131:Y131"/>
    <mergeCell ref="U132:W132"/>
    <mergeCell ref="X132:Y132"/>
    <mergeCell ref="U133:W133"/>
    <mergeCell ref="X133:Y133"/>
    <mergeCell ref="U134:W134"/>
    <mergeCell ref="X134:Y134"/>
    <mergeCell ref="U125:W125"/>
    <mergeCell ref="X125:Y125"/>
    <mergeCell ref="U126:W126"/>
    <mergeCell ref="X126:Y126"/>
    <mergeCell ref="U127:W127"/>
    <mergeCell ref="X127:Y127"/>
    <mergeCell ref="U128:W128"/>
    <mergeCell ref="X128:Y128"/>
    <mergeCell ref="U129:W129"/>
    <mergeCell ref="X129:Y129"/>
    <mergeCell ref="U120:W120"/>
    <mergeCell ref="X120:Y120"/>
    <mergeCell ref="U121:W121"/>
    <mergeCell ref="X121:Y121"/>
    <mergeCell ref="U122:W122"/>
    <mergeCell ref="X122:Y122"/>
    <mergeCell ref="U123:W123"/>
    <mergeCell ref="X123:Y123"/>
    <mergeCell ref="U124:W124"/>
    <mergeCell ref="X124:Y124"/>
    <mergeCell ref="U115:W115"/>
    <mergeCell ref="X115:Y115"/>
    <mergeCell ref="U116:W116"/>
    <mergeCell ref="X116:Y116"/>
    <mergeCell ref="U117:W117"/>
    <mergeCell ref="X117:Y117"/>
    <mergeCell ref="U118:W118"/>
    <mergeCell ref="X118:Y118"/>
    <mergeCell ref="U119:W119"/>
    <mergeCell ref="X119:Y119"/>
    <mergeCell ref="U114:W114"/>
    <mergeCell ref="X114:Y114"/>
    <mergeCell ref="X64:Y64"/>
    <mergeCell ref="X65:Y65"/>
    <mergeCell ref="X66:Y66"/>
    <mergeCell ref="X67:Y67"/>
    <mergeCell ref="X68:Y68"/>
    <mergeCell ref="X69:Y69"/>
    <mergeCell ref="X70:Y70"/>
    <mergeCell ref="X71:Y71"/>
    <mergeCell ref="X72:Y72"/>
    <mergeCell ref="X73:Y73"/>
    <mergeCell ref="X74:Y74"/>
    <mergeCell ref="X75:Y75"/>
    <mergeCell ref="X76:Y76"/>
    <mergeCell ref="X77:Y77"/>
    <mergeCell ref="X92:Y92"/>
    <mergeCell ref="X93:Y93"/>
    <mergeCell ref="X94:Y94"/>
    <mergeCell ref="X95:Y95"/>
    <mergeCell ref="X96:Y96"/>
    <mergeCell ref="X97:Y97"/>
    <mergeCell ref="X98:Y98"/>
    <mergeCell ref="X99:Y99"/>
    <mergeCell ref="U111:W111"/>
    <mergeCell ref="X111:Y111"/>
    <mergeCell ref="U112:W112"/>
    <mergeCell ref="X112:Y112"/>
    <mergeCell ref="U113:W113"/>
    <mergeCell ref="X113:Y113"/>
    <mergeCell ref="X78:Y78"/>
    <mergeCell ref="X79:Y79"/>
    <mergeCell ref="X80:Y80"/>
    <mergeCell ref="X81:Y81"/>
    <mergeCell ref="X82:Y82"/>
    <mergeCell ref="X83:Y83"/>
    <mergeCell ref="X84:Y84"/>
    <mergeCell ref="X85:Y85"/>
    <mergeCell ref="X86:Y86"/>
    <mergeCell ref="X87:Y87"/>
    <mergeCell ref="X88:Y88"/>
    <mergeCell ref="X89:Y89"/>
    <mergeCell ref="X90:Y90"/>
    <mergeCell ref="X91:Y91"/>
    <mergeCell ref="X107:Y107"/>
    <mergeCell ref="X108:Y108"/>
    <mergeCell ref="U107:W107"/>
    <mergeCell ref="U79:W79"/>
    <mergeCell ref="U109:W109"/>
    <mergeCell ref="X109:Y109"/>
    <mergeCell ref="U110:W110"/>
    <mergeCell ref="X110:Y110"/>
    <mergeCell ref="X50:Y50"/>
    <mergeCell ref="X51:Y51"/>
    <mergeCell ref="X44:Y44"/>
    <mergeCell ref="X45:Y45"/>
    <mergeCell ref="X46:Y46"/>
    <mergeCell ref="X47:Y47"/>
    <mergeCell ref="X52:Y52"/>
    <mergeCell ref="X53:Y53"/>
    <mergeCell ref="X54:Y54"/>
    <mergeCell ref="X55:Y55"/>
    <mergeCell ref="X56:Y56"/>
    <mergeCell ref="X57:Y57"/>
    <mergeCell ref="X58:Y58"/>
    <mergeCell ref="X59:Y59"/>
    <mergeCell ref="X60:Y60"/>
    <mergeCell ref="X61:Y61"/>
    <mergeCell ref="X62:Y62"/>
    <mergeCell ref="X63:Y63"/>
    <mergeCell ref="X48:Y48"/>
    <mergeCell ref="X49:Y49"/>
    <mergeCell ref="N51:S51"/>
    <mergeCell ref="J51:L51"/>
    <mergeCell ref="Q80:S80"/>
    <mergeCell ref="G54:I54"/>
    <mergeCell ref="G55:I55"/>
    <mergeCell ref="N57:O57"/>
    <mergeCell ref="N58:O58"/>
    <mergeCell ref="N56:O56"/>
    <mergeCell ref="U23:W23"/>
    <mergeCell ref="U24:W24"/>
    <mergeCell ref="U30:W30"/>
    <mergeCell ref="U31:W31"/>
    <mergeCell ref="U32:W32"/>
    <mergeCell ref="A21:L50"/>
    <mergeCell ref="N76:O76"/>
    <mergeCell ref="N65:S66"/>
    <mergeCell ref="N67:O69"/>
    <mergeCell ref="P67:S67"/>
    <mergeCell ref="P68:Q68"/>
    <mergeCell ref="R68:S68"/>
    <mergeCell ref="N71:O71"/>
    <mergeCell ref="N72:O72"/>
    <mergeCell ref="N73:O73"/>
    <mergeCell ref="N74:O74"/>
    <mergeCell ref="N81:P81"/>
    <mergeCell ref="Q81:S81"/>
    <mergeCell ref="N82:S84"/>
    <mergeCell ref="A53:B53"/>
    <mergeCell ref="N60:O60"/>
    <mergeCell ref="N61:O61"/>
    <mergeCell ref="N62:O62"/>
    <mergeCell ref="N59:O59"/>
    <mergeCell ref="N55:S55"/>
    <mergeCell ref="N52:O54"/>
    <mergeCell ref="P52:S52"/>
    <mergeCell ref="P53:Q53"/>
    <mergeCell ref="R53:S53"/>
    <mergeCell ref="G53:I53"/>
    <mergeCell ref="G58:I58"/>
    <mergeCell ref="G59:I59"/>
    <mergeCell ref="G60:I60"/>
    <mergeCell ref="G61:I61"/>
    <mergeCell ref="G62:I62"/>
    <mergeCell ref="G56:I56"/>
    <mergeCell ref="B73:D75"/>
    <mergeCell ref="E74:F75"/>
    <mergeCell ref="G74:I75"/>
    <mergeCell ref="J72:K75"/>
    <mergeCell ref="A51:C51"/>
    <mergeCell ref="D51:F51"/>
    <mergeCell ref="A52:B52"/>
    <mergeCell ref="N80:P80"/>
    <mergeCell ref="N37:S39"/>
    <mergeCell ref="N46:S49"/>
    <mergeCell ref="G14:H15"/>
    <mergeCell ref="I14:J15"/>
    <mergeCell ref="I20:J20"/>
    <mergeCell ref="I19:J19"/>
    <mergeCell ref="G20:H20"/>
    <mergeCell ref="A15:C15"/>
    <mergeCell ref="D15:F15"/>
    <mergeCell ref="A14:C14"/>
    <mergeCell ref="D14:F14"/>
    <mergeCell ref="G16:J16"/>
    <mergeCell ref="G17:J17"/>
    <mergeCell ref="A16:C16"/>
    <mergeCell ref="D16:F16"/>
    <mergeCell ref="A17:C17"/>
    <mergeCell ref="D17:F17"/>
    <mergeCell ref="N27:O28"/>
    <mergeCell ref="P27:Q30"/>
    <mergeCell ref="P25:Q26"/>
    <mergeCell ref="N6:P6"/>
    <mergeCell ref="A7:C7"/>
    <mergeCell ref="D7:F7"/>
    <mergeCell ref="G7:H7"/>
    <mergeCell ref="A12:C12"/>
    <mergeCell ref="D12:F12"/>
    <mergeCell ref="G9:H9"/>
    <mergeCell ref="G10:H10"/>
    <mergeCell ref="G12:H13"/>
    <mergeCell ref="I12:J13"/>
    <mergeCell ref="D13:F13"/>
    <mergeCell ref="K8:L9"/>
    <mergeCell ref="K10:L10"/>
    <mergeCell ref="K11:L12"/>
    <mergeCell ref="K13:L13"/>
    <mergeCell ref="I9:J9"/>
    <mergeCell ref="N9:P9"/>
    <mergeCell ref="I7:J7"/>
    <mergeCell ref="N7:P7"/>
    <mergeCell ref="A6:C6"/>
    <mergeCell ref="D6:F6"/>
    <mergeCell ref="G6:H6"/>
    <mergeCell ref="I6:J6"/>
    <mergeCell ref="A8:C8"/>
    <mergeCell ref="Y4:Y5"/>
    <mergeCell ref="A1:H3"/>
    <mergeCell ref="N1:P5"/>
    <mergeCell ref="Q1:Y2"/>
    <mergeCell ref="Q3:Y3"/>
    <mergeCell ref="A4:C4"/>
    <mergeCell ref="D4:L4"/>
    <mergeCell ref="Q4:Q5"/>
    <mergeCell ref="R4:R5"/>
    <mergeCell ref="S4:S5"/>
    <mergeCell ref="A5:C5"/>
    <mergeCell ref="D5:L5"/>
    <mergeCell ref="T4:T5"/>
    <mergeCell ref="U4:U5"/>
    <mergeCell ref="V4:V5"/>
    <mergeCell ref="W4:W5"/>
    <mergeCell ref="X4:X5"/>
    <mergeCell ref="I1:K3"/>
    <mergeCell ref="L1:L3"/>
    <mergeCell ref="N21:O22"/>
    <mergeCell ref="X33:Y33"/>
    <mergeCell ref="U33:W33"/>
    <mergeCell ref="X34:Y34"/>
    <mergeCell ref="X36:Y36"/>
    <mergeCell ref="X37:Y37"/>
    <mergeCell ref="X38:Y38"/>
    <mergeCell ref="X35:Y35"/>
    <mergeCell ref="R25:S26"/>
    <mergeCell ref="P21:Q24"/>
    <mergeCell ref="R21:S24"/>
    <mergeCell ref="N23:O24"/>
    <mergeCell ref="N25:O26"/>
    <mergeCell ref="U26:W26"/>
    <mergeCell ref="X26:Y26"/>
    <mergeCell ref="P31:S36"/>
    <mergeCell ref="X23:Y23"/>
    <mergeCell ref="X24:Y24"/>
    <mergeCell ref="X30:Y30"/>
    <mergeCell ref="X31:Y31"/>
    <mergeCell ref="X32:Y32"/>
    <mergeCell ref="X39:Y39"/>
    <mergeCell ref="X40:Y40"/>
    <mergeCell ref="X41:Y41"/>
    <mergeCell ref="X42:Y42"/>
    <mergeCell ref="X43:Y43"/>
    <mergeCell ref="N31:O32"/>
    <mergeCell ref="U27:W27"/>
    <mergeCell ref="X27:Y27"/>
    <mergeCell ref="U28:W28"/>
    <mergeCell ref="X28:Y28"/>
    <mergeCell ref="U29:W29"/>
    <mergeCell ref="X29:Y29"/>
    <mergeCell ref="R27:S30"/>
    <mergeCell ref="N29:O30"/>
    <mergeCell ref="U40:W40"/>
    <mergeCell ref="U41:W41"/>
    <mergeCell ref="U42:W42"/>
    <mergeCell ref="U43:W43"/>
    <mergeCell ref="N33:O34"/>
    <mergeCell ref="N35:O36"/>
    <mergeCell ref="N40:S42"/>
    <mergeCell ref="N43:S45"/>
    <mergeCell ref="D8:F8"/>
    <mergeCell ref="G8:H8"/>
    <mergeCell ref="I8:J8"/>
    <mergeCell ref="D9:F9"/>
    <mergeCell ref="D10:F10"/>
    <mergeCell ref="N8:P8"/>
    <mergeCell ref="R18:S19"/>
    <mergeCell ref="P20:S20"/>
    <mergeCell ref="A9:C9"/>
    <mergeCell ref="A10:C10"/>
    <mergeCell ref="A13:C13"/>
    <mergeCell ref="A11:C11"/>
    <mergeCell ref="D11:F11"/>
    <mergeCell ref="G11:H11"/>
    <mergeCell ref="I11:J11"/>
    <mergeCell ref="K14:L14"/>
    <mergeCell ref="I10:J10"/>
    <mergeCell ref="G19:H19"/>
    <mergeCell ref="K19:L19"/>
    <mergeCell ref="A20:C20"/>
    <mergeCell ref="D20:F20"/>
    <mergeCell ref="N10:P10"/>
    <mergeCell ref="N11:P11"/>
    <mergeCell ref="N12:P12"/>
    <mergeCell ref="U16:W16"/>
    <mergeCell ref="X16:Y16"/>
    <mergeCell ref="U17:W17"/>
    <mergeCell ref="P18:Q19"/>
    <mergeCell ref="X17:Y17"/>
    <mergeCell ref="U18:W18"/>
    <mergeCell ref="X18:Y18"/>
    <mergeCell ref="U25:W25"/>
    <mergeCell ref="X25:Y25"/>
    <mergeCell ref="U19:W19"/>
    <mergeCell ref="X19:Y19"/>
    <mergeCell ref="U20:W20"/>
    <mergeCell ref="X20:Y20"/>
    <mergeCell ref="U21:W21"/>
    <mergeCell ref="X21:Y21"/>
    <mergeCell ref="U22:W22"/>
    <mergeCell ref="X22:Y22"/>
    <mergeCell ref="N16:O20"/>
    <mergeCell ref="P16:S17"/>
    <mergeCell ref="A82:L82"/>
    <mergeCell ref="A70:C70"/>
    <mergeCell ref="D70:F70"/>
    <mergeCell ref="G70:I70"/>
    <mergeCell ref="A54:B54"/>
    <mergeCell ref="B72:D72"/>
    <mergeCell ref="K15:L16"/>
    <mergeCell ref="K20:L20"/>
    <mergeCell ref="G63:I63"/>
    <mergeCell ref="G64:I64"/>
    <mergeCell ref="G65:I65"/>
    <mergeCell ref="G66:I66"/>
    <mergeCell ref="G57:I57"/>
    <mergeCell ref="G52:I52"/>
    <mergeCell ref="N70:S70"/>
    <mergeCell ref="N79:S79"/>
    <mergeCell ref="A19:C19"/>
    <mergeCell ref="D19:F19"/>
    <mergeCell ref="G51:I51"/>
    <mergeCell ref="G68:I68"/>
    <mergeCell ref="G67:I67"/>
    <mergeCell ref="J70:L70"/>
    <mergeCell ref="N13:P13"/>
    <mergeCell ref="X100:Y100"/>
    <mergeCell ref="U54:W54"/>
    <mergeCell ref="U55:W55"/>
    <mergeCell ref="U56:W56"/>
    <mergeCell ref="U57:W57"/>
    <mergeCell ref="U58:W58"/>
    <mergeCell ref="U59:W59"/>
    <mergeCell ref="U60:W60"/>
    <mergeCell ref="U61:W61"/>
    <mergeCell ref="U62:W62"/>
    <mergeCell ref="U34:W34"/>
    <mergeCell ref="U35:W35"/>
    <mergeCell ref="U36:W36"/>
    <mergeCell ref="U37:W37"/>
    <mergeCell ref="U38:W38"/>
    <mergeCell ref="U39:W39"/>
    <mergeCell ref="U44:W44"/>
    <mergeCell ref="U45:W45"/>
    <mergeCell ref="U46:W46"/>
    <mergeCell ref="U47:W47"/>
    <mergeCell ref="U48:W48"/>
    <mergeCell ref="U49:W49"/>
    <mergeCell ref="U50:W50"/>
    <mergeCell ref="X101:Y101"/>
    <mergeCell ref="X102:Y102"/>
    <mergeCell ref="X103:Y103"/>
    <mergeCell ref="X104:Y104"/>
    <mergeCell ref="X105:Y105"/>
    <mergeCell ref="X106:Y106"/>
    <mergeCell ref="U73:W73"/>
    <mergeCell ref="U74:W74"/>
    <mergeCell ref="U75:W75"/>
    <mergeCell ref="U76:W76"/>
    <mergeCell ref="U77:W77"/>
    <mergeCell ref="U78:W78"/>
    <mergeCell ref="U85:W85"/>
    <mergeCell ref="U86:W86"/>
    <mergeCell ref="U87:W87"/>
    <mergeCell ref="U88:W88"/>
    <mergeCell ref="U89:W89"/>
    <mergeCell ref="U90:W90"/>
    <mergeCell ref="U80:W80"/>
    <mergeCell ref="U81:W81"/>
    <mergeCell ref="U91:W91"/>
    <mergeCell ref="U82:W82"/>
    <mergeCell ref="U83:W83"/>
    <mergeCell ref="U84:W84"/>
    <mergeCell ref="U51:W51"/>
    <mergeCell ref="U52:W52"/>
    <mergeCell ref="U53:W53"/>
    <mergeCell ref="U71:W71"/>
    <mergeCell ref="U72:W72"/>
    <mergeCell ref="U63:W63"/>
    <mergeCell ref="U64:W64"/>
    <mergeCell ref="U65:W65"/>
    <mergeCell ref="U66:W66"/>
    <mergeCell ref="U67:W67"/>
    <mergeCell ref="U68:W68"/>
    <mergeCell ref="U69:W69"/>
    <mergeCell ref="U70:W70"/>
    <mergeCell ref="U108:W108"/>
    <mergeCell ref="U92:W92"/>
    <mergeCell ref="U93:W93"/>
    <mergeCell ref="U94:W94"/>
    <mergeCell ref="U95:W95"/>
    <mergeCell ref="U96:W96"/>
    <mergeCell ref="U97:W97"/>
    <mergeCell ref="U98:W98"/>
    <mergeCell ref="U99:W99"/>
    <mergeCell ref="U100:W100"/>
    <mergeCell ref="U101:W101"/>
    <mergeCell ref="U102:W102"/>
    <mergeCell ref="U103:W103"/>
    <mergeCell ref="U104:W104"/>
    <mergeCell ref="U105:W105"/>
    <mergeCell ref="U106:W106"/>
    <mergeCell ref="U156:W156"/>
    <mergeCell ref="X156:Y156"/>
    <mergeCell ref="U157:W157"/>
    <mergeCell ref="X157:Y157"/>
    <mergeCell ref="U158:W158"/>
    <mergeCell ref="X158:Y158"/>
    <mergeCell ref="U159:W159"/>
    <mergeCell ref="X159:Y159"/>
    <mergeCell ref="U160:W160"/>
    <mergeCell ref="X160:Y160"/>
    <mergeCell ref="U161:W161"/>
    <mergeCell ref="X161:Y161"/>
    <mergeCell ref="U162:W162"/>
    <mergeCell ref="X162:Y162"/>
    <mergeCell ref="U163:W163"/>
    <mergeCell ref="X163:Y163"/>
    <mergeCell ref="U164:W164"/>
    <mergeCell ref="X164:Y164"/>
    <mergeCell ref="U165:W165"/>
    <mergeCell ref="X165:Y165"/>
    <mergeCell ref="U166:W166"/>
    <mergeCell ref="X166:Y166"/>
    <mergeCell ref="U167:W167"/>
    <mergeCell ref="X167:Y167"/>
    <mergeCell ref="U168:W168"/>
    <mergeCell ref="X168:Y168"/>
    <mergeCell ref="U169:W169"/>
    <mergeCell ref="X169:Y169"/>
    <mergeCell ref="U170:W170"/>
    <mergeCell ref="X170:Y170"/>
    <mergeCell ref="U171:W171"/>
    <mergeCell ref="X171:Y171"/>
    <mergeCell ref="U172:W172"/>
    <mergeCell ref="X172:Y172"/>
    <mergeCell ref="U173:W173"/>
    <mergeCell ref="X173:Y173"/>
    <mergeCell ref="U174:W174"/>
    <mergeCell ref="X174:Y174"/>
    <mergeCell ref="U175:W175"/>
    <mergeCell ref="X175:Y175"/>
    <mergeCell ref="U176:W176"/>
    <mergeCell ref="X176:Y176"/>
    <mergeCell ref="U177:W177"/>
    <mergeCell ref="X177:Y177"/>
    <mergeCell ref="U178:W178"/>
    <mergeCell ref="X178:Y178"/>
    <mergeCell ref="U179:W179"/>
    <mergeCell ref="X179:Y179"/>
    <mergeCell ref="U180:W180"/>
    <mergeCell ref="X180:Y180"/>
    <mergeCell ref="U181:W181"/>
    <mergeCell ref="X181:Y181"/>
    <mergeCell ref="U182:W182"/>
    <mergeCell ref="X182:Y182"/>
    <mergeCell ref="U183:W183"/>
    <mergeCell ref="X183:Y183"/>
    <mergeCell ref="U184:W184"/>
    <mergeCell ref="X184:Y184"/>
    <mergeCell ref="U185:W185"/>
    <mergeCell ref="X185:Y185"/>
    <mergeCell ref="U186:W186"/>
    <mergeCell ref="X186:Y186"/>
    <mergeCell ref="U187:W187"/>
    <mergeCell ref="X187:Y187"/>
    <mergeCell ref="U188:W188"/>
    <mergeCell ref="X188:Y188"/>
    <mergeCell ref="U189:W189"/>
    <mergeCell ref="X189:Y189"/>
    <mergeCell ref="U190:W190"/>
    <mergeCell ref="X190:Y190"/>
    <mergeCell ref="U191:W191"/>
    <mergeCell ref="X191:Y191"/>
    <mergeCell ref="U192:W192"/>
    <mergeCell ref="X192:Y192"/>
    <mergeCell ref="U193:W193"/>
    <mergeCell ref="X193:Y193"/>
    <mergeCell ref="U194:W194"/>
    <mergeCell ref="X194:Y194"/>
    <mergeCell ref="U195:W195"/>
    <mergeCell ref="X195:Y195"/>
    <mergeCell ref="U196:W196"/>
    <mergeCell ref="X196:Y196"/>
    <mergeCell ref="U197:W197"/>
    <mergeCell ref="X197:Y197"/>
    <mergeCell ref="U198:W198"/>
    <mergeCell ref="X198:Y198"/>
    <mergeCell ref="U199:W199"/>
    <mergeCell ref="X199:Y199"/>
    <mergeCell ref="U200:W200"/>
    <mergeCell ref="X200:Y200"/>
    <mergeCell ref="U201:W201"/>
    <mergeCell ref="X201:Y201"/>
    <mergeCell ref="U202:W202"/>
    <mergeCell ref="X202:Y202"/>
    <mergeCell ref="U203:W203"/>
    <mergeCell ref="X203:Y203"/>
    <mergeCell ref="U204:W204"/>
    <mergeCell ref="X204:Y204"/>
    <mergeCell ref="U205:W205"/>
    <mergeCell ref="X205:Y205"/>
    <mergeCell ref="U206:W206"/>
    <mergeCell ref="X206:Y206"/>
    <mergeCell ref="U207:W207"/>
    <mergeCell ref="X207:Y207"/>
    <mergeCell ref="U208:W208"/>
    <mergeCell ref="X208:Y208"/>
    <mergeCell ref="U209:W209"/>
    <mergeCell ref="X209:Y209"/>
    <mergeCell ref="U210:W210"/>
    <mergeCell ref="X210:Y210"/>
    <mergeCell ref="U211:W211"/>
    <mergeCell ref="X211:Y211"/>
    <mergeCell ref="U212:W212"/>
    <mergeCell ref="X212:Y212"/>
    <mergeCell ref="U213:W213"/>
    <mergeCell ref="X213:Y213"/>
    <mergeCell ref="U214:W214"/>
    <mergeCell ref="X214:Y214"/>
    <mergeCell ref="U215:W215"/>
    <mergeCell ref="X215:Y215"/>
    <mergeCell ref="X223:Y223"/>
    <mergeCell ref="U224:W224"/>
    <mergeCell ref="X224:Y224"/>
    <mergeCell ref="U225:W225"/>
    <mergeCell ref="X225:Y225"/>
    <mergeCell ref="U216:W216"/>
    <mergeCell ref="X216:Y216"/>
    <mergeCell ref="U217:W217"/>
    <mergeCell ref="X217:Y217"/>
    <mergeCell ref="U218:W218"/>
    <mergeCell ref="X218:Y218"/>
    <mergeCell ref="U219:W219"/>
    <mergeCell ref="X219:Y219"/>
    <mergeCell ref="U220:W220"/>
    <mergeCell ref="X220:Y220"/>
    <mergeCell ref="U239:W239"/>
    <mergeCell ref="X239:Y239"/>
    <mergeCell ref="U240:W240"/>
    <mergeCell ref="X240:Y240"/>
    <mergeCell ref="U231:W231"/>
    <mergeCell ref="X231:Y231"/>
    <mergeCell ref="U232:W232"/>
    <mergeCell ref="X232:Y232"/>
    <mergeCell ref="U233:W233"/>
    <mergeCell ref="X233:Y233"/>
    <mergeCell ref="U234:W234"/>
    <mergeCell ref="X234:Y234"/>
    <mergeCell ref="U235:W235"/>
    <mergeCell ref="X235:Y235"/>
    <mergeCell ref="E72:I72"/>
    <mergeCell ref="E73:F73"/>
    <mergeCell ref="G73:I73"/>
    <mergeCell ref="U236:W236"/>
    <mergeCell ref="X236:Y236"/>
    <mergeCell ref="U237:W237"/>
    <mergeCell ref="X237:Y237"/>
    <mergeCell ref="U238:W238"/>
    <mergeCell ref="X238:Y238"/>
    <mergeCell ref="U226:W226"/>
    <mergeCell ref="X226:Y226"/>
    <mergeCell ref="U227:W227"/>
    <mergeCell ref="X227:Y227"/>
    <mergeCell ref="U228:W228"/>
    <mergeCell ref="X228:Y228"/>
    <mergeCell ref="U229:W229"/>
    <mergeCell ref="X229:Y229"/>
    <mergeCell ref="U230:W230"/>
    <mergeCell ref="X230:Y230"/>
    <mergeCell ref="U221:W221"/>
    <mergeCell ref="X221:Y221"/>
    <mergeCell ref="U222:W222"/>
    <mergeCell ref="X222:Y222"/>
    <mergeCell ref="U223:W223"/>
  </mergeCells>
  <phoneticPr fontId="19" type="noConversion"/>
  <conditionalFormatting sqref="G20:H20">
    <cfRule type="expression" dxfId="32" priority="5">
      <formula>A20="FAVOR SELECIONAR O MUNICÍPIO"</formula>
    </cfRule>
    <cfRule type="expression" dxfId="31" priority="63">
      <formula>AND($A$20&gt;$N$27,$A$20&lt;$N$29)</formula>
    </cfRule>
    <cfRule type="expression" dxfId="30" priority="64">
      <formula>$A$20&gt;$N$29</formula>
    </cfRule>
  </conditionalFormatting>
  <conditionalFormatting sqref="J55:J68">
    <cfRule type="cellIs" dxfId="29" priority="2" operator="equal">
      <formula>"SELECIONAR CABO BIFÁSICO"</formula>
    </cfRule>
    <cfRule type="cellIs" dxfId="28" priority="3" operator="equal">
      <formula>"SELECIONAR CABO TRIFÁSICO"</formula>
    </cfRule>
  </conditionalFormatting>
  <conditionalFormatting sqref="K17:L18">
    <cfRule type="cellIs" dxfId="27" priority="4" operator="equal">
      <formula>"FAVOR SELECIONAR MUNICÍPIO"</formula>
    </cfRule>
  </conditionalFormatting>
  <conditionalFormatting sqref="L55:L68">
    <cfRule type="cellIs" dxfId="26" priority="1" operator="between">
      <formula>3</formula>
      <formula>3.999</formula>
    </cfRule>
    <cfRule type="expression" dxfId="25" priority="8">
      <formula>IF(L55="",FALSE,IF(L55&gt;4,TRUE,FALSE))</formula>
    </cfRule>
    <cfRule type="cellIs" dxfId="24" priority="11" operator="greaterThan">
      <formula>4</formula>
    </cfRule>
  </conditionalFormatting>
  <conditionalFormatting sqref="N37:S39">
    <cfRule type="expression" dxfId="23" priority="77">
      <formula>$G$20="112,5 kVA"</formula>
    </cfRule>
  </conditionalFormatting>
  <dataValidations xWindow="793" yWindow="480" count="39">
    <dataValidation type="list" showInputMessage="1" showErrorMessage="1" promptTitle="Tensão Secundária " prompt="Escolha a tensão secundária de atendimento conforme Energisa._x000a__x000a_" sqref="I6:J6" xr:uid="{34222F71-2FDA-46A7-AF10-7125F0DE1600}">
      <formula1>"127/220 V, 220/380 V, 440/220 V, 440/380 V"</formula1>
    </dataValidation>
    <dataValidation type="list" showInputMessage="1" showErrorMessage="1" promptTitle="Tensão Primária " prompt="Escolha a tensão primária de atendimento. Consulte a disponibilidade de atendimento referente a UN do estado do empreendimento." sqref="D6:F6" xr:uid="{05F5B261-0FD4-4B7B-81DD-6164D344481D}">
      <mc:AlternateContent xmlns:x12ac="http://schemas.microsoft.com/office/spreadsheetml/2011/1/ac" xmlns:mc="http://schemas.openxmlformats.org/markup-compatibility/2006">
        <mc:Choice Requires="x12ac">
          <x12ac:list>13.8 kV, 34.5 kV," 11,4 kV", 22 kV</x12ac:list>
        </mc:Choice>
        <mc:Fallback>
          <formula1>"13.8 kV, 34.5 kV, 11,4 kV, 22 kV"</formula1>
        </mc:Fallback>
      </mc:AlternateContent>
    </dataValidation>
    <dataValidation type="list" allowBlank="1" showInputMessage="1" showErrorMessage="1" promptTitle="Ponto Inicial do CQT " prompt="Defina qual será o ponto inicial do trecho que será calculado a queda de tensão. IMPORTANTE: Necessário que haja continuidade nos pontos. Ver Guia de Uso para eventuais dúvidas. " sqref="A59:A68" xr:uid="{B518F187-661A-49A4-897E-57408E240597}">
      <formula1>"TR,A,B,C,D,E,F,G,H,I,J,K,L,M,N,O,P,Q,R,S,U,V,W,X,Y,Z"</formula1>
    </dataValidation>
    <dataValidation type="list" allowBlank="1" showInputMessage="1" showErrorMessage="1" promptTitle="Ponto Final do CQT " prompt="Defina qual será o ponto final do trecho que será calculado a queda de tensão. Ver Guia de Uso para eventuais dúvidas. " sqref="B59:B68" xr:uid="{8F063FDE-E716-4667-A6EB-879096FD8483}">
      <formula1>"A,B,C,D,E,F,G,H,I,J,K,L,M,N,O,P,Q,R,S,U,V,W,X,Y,Z"</formula1>
    </dataValidation>
    <dataValidation showInputMessage="1" showErrorMessage="1" sqref="K6 I1" xr:uid="{1F5BEC8C-AD05-4325-B065-CFBBABFB7434}"/>
    <dataValidation type="list" showInputMessage="1" showErrorMessage="1" promptTitle="Fator de potência " prompt="Escolha qual deverá ser o fator de potência considerado em projeto. Esse fator afetará diretamente o cálculo de queda de tensão. " sqref="L6" xr:uid="{064F74BD-F579-40E4-9F0D-725123B4F286}">
      <mc:AlternateContent xmlns:x12ac="http://schemas.microsoft.com/office/spreadsheetml/2011/1/ac" xmlns:mc="http://schemas.openxmlformats.org/markup-compatibility/2006">
        <mc:Choice Requires="x12ac">
          <x12ac:list>"0,8",1</x12ac:list>
        </mc:Choice>
        <mc:Fallback>
          <formula1>"0,8,1"</formula1>
        </mc:Fallback>
      </mc:AlternateContent>
    </dataValidation>
    <dataValidation type="list" operator="greaterThanOrEqual" allowBlank="1" showInputMessage="1" showErrorMessage="1" promptTitle="Número do Circuito " prompt="Defina qual circuito de transformador será apresentado nesse documento. São permitidos apenas números inteiros." sqref="L1:L3" xr:uid="{766DB76B-D0A2-48AD-8647-6F421BD289F5}">
      <formula1>"1,2,3,4,5,6,7,8,9,10,11,12,13,14,15,16,17,18,19,20,21,22,23,24,25,26,27,28,29,30,31,32,33,34,35,36,37,38,39,40,41,42,43,44,45,46,47,48,49,50"</formula1>
    </dataValidation>
    <dataValidation type="whole" operator="greaterThanOrEqual" allowBlank="1" showInputMessage="1" showErrorMessage="1" promptTitle="Pontos de Iluminação Pública " prompt="Defina quantos pontos de iluminação (separados por potência) estão presentes no circuito dimensionado. " sqref="G8:H11" xr:uid="{8E6D5156-4DF2-441A-972D-D8F6760DF368}">
      <formula1>0</formula1>
    </dataValidation>
    <dataValidation type="decimal" operator="greaterThanOrEqual" allowBlank="1" showInputMessage="1" showErrorMessage="1" promptTitle="Acumulada no fim do trecho " prompt="Defina qual será a potência acumulada no fim do trecho. " sqref="E59:E68" xr:uid="{C211E3FB-BA8D-4EDF-9BB3-911E6282C295}">
      <formula1>0</formula1>
    </dataValidation>
    <dataValidation allowBlank="1" showInputMessage="1" showErrorMessage="1" promptTitle="Serviço " prompt="Defina qual será o empreendimento, exemplo: &quot;Loteamento Vila 01&quot; " sqref="D4:L4" xr:uid="{F46DB14A-A758-4C51-A645-E65F41F7873F}"/>
    <dataValidation allowBlank="1" showInputMessage="1" showErrorMessage="1" promptTitle="Proprietário " prompt="Defina o proprietário do empreendimento " sqref="D5:L5" xr:uid="{C3326A15-ECC1-4D4C-9BEF-226EFFAF3B20}"/>
    <dataValidation type="whole" operator="greaterThanOrEqual" allowBlank="1" showInputMessage="1" showErrorMessage="1" promptTitle="Quantidade de Lotes" prompt="Defina a quantidade de lotes por área no circuito a ser calculado. Quando não houver lotes da área selecionada, é possível deixar a célula em branco ou definir o valor da célula como 0. " sqref="D8:F15" xr:uid="{80E61A84-1957-41EF-ADFC-416C9D7C56DA}">
      <formula1>0</formula1>
    </dataValidation>
    <dataValidation type="decimal" operator="greaterThanOrEqual" allowBlank="1" showInputMessage="1" showErrorMessage="1" promptTitle="Potência das Luminárias " prompt="Defina a potência individual das luminárias contidas no circuito dimensionado. Por exemplo: para 10 lâmpadas de 150 W, na célula da coluna &quot;Pontos de IP&quot; o valor deverá ser 10, e a direita (na coluna de kVA/IP) o valor deverá ser 0,15. " sqref="I8:J11" xr:uid="{E9254510-1B93-4CEC-9029-4F352A31C03A}">
      <formula1>0</formula1>
    </dataValidation>
    <dataValidation allowBlank="1" showInputMessage="1" showErrorMessage="1" promptTitle="Total de Pontos de Iluminação " prompt="A planilha irá calcular a quantidade de pontos de iluminação conforme definido nas 2 células exclusivas para Pontos de IP " sqref="G14:H15" xr:uid="{62156BB5-42F9-4638-9A14-8ECF9A1A908E}"/>
    <dataValidation allowBlank="1" showInputMessage="1" showErrorMessage="1" promptTitle="Potência de Iluminação Pública " prompt="A planilha irá calcular a potência total de iluminação pública contida no transformador dimensionado " sqref="I14:J15" xr:uid="{D7595EB6-080A-40C8-8EB3-76981B799DE7}"/>
    <dataValidation allowBlank="1" showInputMessage="1" showErrorMessage="1" promptTitle="Potência total do circuito " prompt="A planilha irá calcular qual será o carregamento do transformador no fim de um período de 10 anos. " sqref="A20:C20" xr:uid="{A7210D87-C177-40AB-9CD2-197A66684FB7}"/>
    <dataValidation allowBlank="1" showInputMessage="1" showErrorMessage="1" promptTitle="Quantidade Total de Lotes " prompt="A planilha irá calcular qual será a quantidade total de lotes no circuito. " sqref="D20:F20" xr:uid="{572A4332-EF2E-466B-BA3D-4EB201CCC56D}"/>
    <dataValidation allowBlank="1" showInputMessage="1" showErrorMessage="1" promptTitle="Transformador a ser utilizado " prompt="A planilha irá definir qual deverá ser o transformador a ser utilizado. Quando essa célula estiver em amarelo, a ENERGISA deverá ser consultada para o uso do transformador calculado. Quando a célula estiver em vermelho, deverá ser redividido o circuito. " sqref="G20:H20" xr:uid="{C19871F2-C40F-4245-9DAA-556FFF2E350F}"/>
    <dataValidation allowBlank="1" showInputMessage="1" showErrorMessage="1" promptTitle="Tronco de Baixa Tensão " prompt="A planilha irá definir qual deverá ser o tronco de baixa tensão a ser utilizado. " sqref="I20:J20" xr:uid="{670BE4D5-631E-42BE-863B-EC023F3EAF7E}"/>
    <dataValidation allowBlank="1" showInputMessage="1" showErrorMessage="1" promptTitle="Carregamento do Transformador " prompt="A planilha irá calcular qual será a porcentagem de carregamento do transformador " sqref="K20:L20" xr:uid="{9D9A969D-3016-4E82-89AE-07A1ED8DF5E2}"/>
    <dataValidation type="decimal" operator="greaterThanOrEqual" allowBlank="1" showInputMessage="1" showErrorMessage="1" promptTitle="Comprimento do Trecho " prompt="Defina qual será o comprimento do trecho. Exemplo: trecho de 50 metros = 0,5. " sqref="C59:C68" xr:uid="{9F3AF75C-AE1B-4642-A70E-0B4F778A2C85}">
      <formula1>0</formula1>
    </dataValidation>
    <dataValidation type="decimal" operator="greaterThanOrEqual" allowBlank="1" showInputMessage="1" showErrorMessage="1" promptTitle="Potência distribuída no trecho " prompt="Defina qual será a potência distribuída no trecho. " sqref="D59:D68" xr:uid="{9FAA7EDE-8589-4325-B68B-903C575525BC}">
      <formula1>0</formula1>
    </dataValidation>
    <dataValidation allowBlank="1" showInputMessage="1" showErrorMessage="1" promptTitle="Potência Total " prompt="A planilha irá calcular qual será a potência calculada no trecho. " sqref="F55:F68" xr:uid="{67396C8A-EFF7-4537-B0DE-98B56D4694FA}"/>
    <dataValidation allowBlank="1" showInputMessage="1" showErrorMessage="1" promptTitle="Coeficiente do Condutor " prompt="A planilha irá definir qual será o coeficiente de queda de tensão do condutor, conforme condutor e fator de potência escolhido pelo projetista. " sqref="J55:J68" xr:uid="{80351E57-F9B9-438C-9575-50580313EB99}"/>
    <dataValidation allowBlank="1" showInputMessage="1" showErrorMessage="1" promptTitle="Queda de tensão no trecho " prompt="A planilha irá calcular qual será a queda de tensão no trecho " sqref="K55:K68" xr:uid="{DFDF31EB-B27D-4CCD-9447-D65C3656AA5A}"/>
    <dataValidation allowBlank="1" showInputMessage="1" showErrorMessage="1" promptTitle="Queda de tensão acumulada " prompt="A planilha irá calcular qual será a queda de tensão acumulada até o fim do trecho. Importante: Será evidenciado de vermelho os trechos que ultrapassarem o limite de 4% conforme estabelecido em norma. " sqref="L55:L68" xr:uid="{36BA1D4D-53BB-49A6-9166-7AA77643BFA5}"/>
    <dataValidation allowBlank="1" showInputMessage="1" showErrorMessage="1" promptTitle="Descrição Cargas Adicionais" prompt="Descreva a carga adicional unitária em cada Linha._x000a_Ex.: Guarita ou Estação Elevatória ou Poço._x000a_ " sqref="A17:C18" xr:uid="{661984FD-9119-4CE7-852F-287549976BC9}"/>
    <dataValidation type="whole" operator="greaterThanOrEqual" allowBlank="1" showInputMessage="1" showErrorMessage="1" promptTitle="Demanda da Carga Adicional" prompt="Adicione a Demanda total de cada carga unitária._x000a_Caso não haja cargas adicionais é possível deixar o espaço vazio ou atribuir valor 0 (zero)." sqref="D17:F18" xr:uid="{0A9DEC71-64B4-45F6-A243-B6BF7D9FF30B}">
      <formula1>0</formula1>
    </dataValidation>
    <dataValidation allowBlank="1" showInputMessage="1" showErrorMessage="1" promptTitle="Fator de Crescimento" prompt="Esse fator será aplicado para prever o carregamento do transformador no fim de um período de 10 anos, sendo definido conforme o planejamento do crescimento de carga por região do estado." sqref="K17:L18" xr:uid="{C3C94C68-6D30-4819-BAE2-B84DDC198FA5}"/>
    <dataValidation type="list" allowBlank="1" showInputMessage="1" showErrorMessage="1" promptTitle="Unidades da Energisa" prompt="Escolha a UN da Energisa referente ao estado do empreendimento." sqref="L7" xr:uid="{BFF9025C-0C82-4CAC-AF1D-7B3EA39C51D7}">
      <formula1>$AB$2:$AB$10</formula1>
    </dataValidation>
    <dataValidation type="list" showInputMessage="1" showErrorMessage="1" promptTitle="Cidades Atendidas pela Energisa" prompt="Escolha a cidade onde o empreendimento estará localizado, dentro da área de concessão da Energisa no estado selecionado." sqref="K11:L12" xr:uid="{8C25CB2E-0544-4DB0-A186-FCCDE3B216B4}">
      <formula1>$U$17:$U$239</formula1>
    </dataValidation>
    <dataValidation type="decimal" operator="greaterThanOrEqual" allowBlank="1" showInputMessage="1" showErrorMessage="1" promptTitle="Acumulada no fim do Trecho" prompt="Defina qual será a potência acumulada no fim do trecho. " sqref="E55:E58" xr:uid="{C486698C-E5DE-481E-B931-C924F8E3C5F2}">
      <formula1>0</formula1>
    </dataValidation>
    <dataValidation type="decimal" operator="greaterThanOrEqual" allowBlank="1" showInputMessage="1" showErrorMessage="1" promptTitle="Potência Distribuida no Trecho" prompt="Defina qual será a potência distribuída no trecho." sqref="D55:D58" xr:uid="{D2043A38-EC77-497B-A1D5-493E07845721}">
      <formula1>0</formula1>
    </dataValidation>
    <dataValidation type="decimal" operator="greaterThanOrEqual" allowBlank="1" showInputMessage="1" showErrorMessage="1" promptTitle="Comprimento do Trecho" prompt="Defina qual será o comprimento do trecho. Exemplo: trecho de 50 metros = 0,5." sqref="C55:C58" xr:uid="{BE3929E1-2995-4584-8AB7-7DE934D507A8}">
      <formula1>0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6:A58" xr:uid="{CBFA6427-833C-4717-BE26-355A21C6573C}">
      <formula1>"TR,A,B,C,D,E,F,G,H,I,J,K,L,M,N,O,P,Q,R,S,U,V,W,X,Y,Z"</formula1>
    </dataValidation>
    <dataValidation type="list" allowBlank="1" showInputMessage="1" showErrorMessage="1" promptTitle="Ponto final do CQT" prompt="Defina qual será o ponto final do trecho que será calculado a queda de tensão. Ver Guia de Uso para eventuais dúvidas." sqref="B55:B58" xr:uid="{2612059C-5857-4807-A1F7-D9DF3781D6A9}">
      <formula1>"A,B,C,D,E,F,G,H,I,J,K,L,M,N,O,P,Q,R,S,U,V,W,X,Y,Z"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5" xr:uid="{441A64A4-96F6-4278-9B8C-700E4D8E6476}">
      <formula1>"TR"</formula1>
    </dataValidation>
    <dataValidation type="whole" operator="greaterThan" allowBlank="1" showInputMessage="1" showErrorMessage="1" promptTitle="Quantidade de cargas" prompt="Inserir a quantidade unitária de carga adicional em cada linha._x000a_" sqref="G17:J18" xr:uid="{E43F91DE-2818-42BF-BACD-14529F584B1F}">
      <formula1>0</formula1>
    </dataValidation>
    <dataValidation type="list" allowBlank="1" showInputMessage="1" showErrorMessage="1" promptTitle="Condutor do trecho " prompt="Escolha qual será o condutor a ser utilizado no trecho. " sqref="G55:I68" xr:uid="{0E3BE73C-8511-4D8A-BA27-18BCB17C3162}">
      <formula1>$AC$12:$AC$24</formula1>
    </dataValidation>
  </dataValidations>
  <printOptions horizontalCentered="1"/>
  <pageMargins left="0" right="0" top="1.3779527559055118" bottom="0.78740157480314965" header="0" footer="0"/>
  <pageSetup scale="45" orientation="portrait" cellComments="atEnd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65E57-B0AA-4444-9B5F-877C47AFF2F6}">
  <sheetPr>
    <pageSetUpPr fitToPage="1"/>
  </sheetPr>
  <dimension ref="A1:AD240"/>
  <sheetViews>
    <sheetView showGridLines="0" zoomScale="70" zoomScaleNormal="70" zoomScaleSheetLayoutView="40" workbookViewId="0">
      <selection activeCell="M25" sqref="M25"/>
    </sheetView>
  </sheetViews>
  <sheetFormatPr defaultColWidth="9.140625" defaultRowHeight="15" x14ac:dyDescent="0.25"/>
  <cols>
    <col min="1" max="7" width="15.7109375" style="7" customWidth="1"/>
    <col min="8" max="8" width="17.140625" style="7" customWidth="1"/>
    <col min="9" max="9" width="15.7109375" style="7" customWidth="1"/>
    <col min="10" max="10" width="23" style="7" customWidth="1"/>
    <col min="11" max="11" width="19.5703125" style="7" bestFit="1" customWidth="1"/>
    <col min="12" max="12" width="15.7109375" style="7" customWidth="1"/>
    <col min="13" max="15" width="9.140625" style="7" customWidth="1"/>
    <col min="16" max="16" width="10" style="7" customWidth="1"/>
    <col min="17" max="17" width="12" style="7" customWidth="1"/>
    <col min="18" max="18" width="11" style="7" customWidth="1"/>
    <col min="19" max="19" width="12.28515625" style="7" customWidth="1"/>
    <col min="20" max="22" width="9.140625" style="7" customWidth="1"/>
    <col min="23" max="23" width="10.42578125" style="7" customWidth="1"/>
    <col min="24" max="24" width="10.140625" style="7" customWidth="1"/>
    <col min="25" max="25" width="11.7109375" style="7" customWidth="1"/>
    <col min="26" max="26" width="9.140625" style="7" customWidth="1"/>
    <col min="27" max="27" width="9.140625" style="7"/>
    <col min="28" max="28" width="7.42578125" style="7" hidden="1" customWidth="1"/>
    <col min="29" max="29" width="22" style="7" hidden="1" customWidth="1"/>
    <col min="30" max="16384" width="9.140625" style="7"/>
  </cols>
  <sheetData>
    <row r="1" spans="1:30" ht="15.75" customHeight="1" x14ac:dyDescent="0.25">
      <c r="A1" s="262" t="s">
        <v>1062</v>
      </c>
      <c r="B1" s="262"/>
      <c r="C1" s="262"/>
      <c r="D1" s="262"/>
      <c r="E1" s="262"/>
      <c r="F1" s="262"/>
      <c r="G1" s="262"/>
      <c r="H1" s="262"/>
      <c r="I1" s="197" t="s">
        <v>15</v>
      </c>
      <c r="J1" s="198"/>
      <c r="K1" s="198"/>
      <c r="L1" s="180"/>
      <c r="N1" s="227" t="s">
        <v>16</v>
      </c>
      <c r="O1" s="227"/>
      <c r="P1" s="227"/>
      <c r="Q1" s="197" t="s">
        <v>17</v>
      </c>
      <c r="R1" s="198"/>
      <c r="S1" s="198"/>
      <c r="T1" s="198"/>
      <c r="U1" s="198"/>
      <c r="V1" s="198"/>
      <c r="W1" s="198"/>
      <c r="X1" s="198"/>
      <c r="Y1" s="199"/>
    </row>
    <row r="2" spans="1:30" ht="15.75" customHeight="1" thickBot="1" x14ac:dyDescent="0.3">
      <c r="A2" s="262"/>
      <c r="B2" s="262"/>
      <c r="C2" s="262"/>
      <c r="D2" s="262"/>
      <c r="E2" s="262"/>
      <c r="F2" s="262"/>
      <c r="G2" s="262"/>
      <c r="H2" s="262"/>
      <c r="I2" s="226"/>
      <c r="J2" s="227"/>
      <c r="K2" s="227"/>
      <c r="L2" s="367"/>
      <c r="N2" s="227"/>
      <c r="O2" s="227"/>
      <c r="P2" s="227"/>
      <c r="Q2" s="194"/>
      <c r="R2" s="228"/>
      <c r="S2" s="228"/>
      <c r="T2" s="228"/>
      <c r="U2" s="228"/>
      <c r="V2" s="228"/>
      <c r="W2" s="228"/>
      <c r="X2" s="228"/>
      <c r="Y2" s="279"/>
      <c r="AB2" s="40" t="s">
        <v>18</v>
      </c>
      <c r="AC2" s="41" t="s">
        <v>19</v>
      </c>
    </row>
    <row r="3" spans="1:30" ht="15" customHeight="1" thickBot="1" x14ac:dyDescent="0.3">
      <c r="A3" s="262"/>
      <c r="B3" s="262"/>
      <c r="C3" s="262"/>
      <c r="D3" s="262"/>
      <c r="E3" s="262"/>
      <c r="F3" s="262"/>
      <c r="G3" s="262"/>
      <c r="H3" s="262"/>
      <c r="I3" s="194"/>
      <c r="J3" s="228"/>
      <c r="K3" s="228"/>
      <c r="L3" s="272"/>
      <c r="N3" s="227"/>
      <c r="O3" s="227"/>
      <c r="P3" s="227"/>
      <c r="Q3" s="197" t="s">
        <v>20</v>
      </c>
      <c r="R3" s="198"/>
      <c r="S3" s="198"/>
      <c r="T3" s="198"/>
      <c r="U3" s="198"/>
      <c r="V3" s="198"/>
      <c r="W3" s="198"/>
      <c r="X3" s="198"/>
      <c r="Y3" s="199"/>
      <c r="AB3" s="40" t="s">
        <v>21</v>
      </c>
      <c r="AC3" s="41" t="s">
        <v>22</v>
      </c>
    </row>
    <row r="4" spans="1:30" ht="15.75" customHeight="1" thickBot="1" x14ac:dyDescent="0.3">
      <c r="A4" s="196" t="s">
        <v>23</v>
      </c>
      <c r="B4" s="178"/>
      <c r="C4" s="179"/>
      <c r="D4" s="183"/>
      <c r="E4" s="184"/>
      <c r="F4" s="184"/>
      <c r="G4" s="184"/>
      <c r="H4" s="184"/>
      <c r="I4" s="184"/>
      <c r="J4" s="184"/>
      <c r="K4" s="184"/>
      <c r="L4" s="340"/>
      <c r="N4" s="227"/>
      <c r="O4" s="227"/>
      <c r="P4" s="227"/>
      <c r="Q4" s="197" t="s">
        <v>24</v>
      </c>
      <c r="R4" s="341" t="s">
        <v>25</v>
      </c>
      <c r="S4" s="197" t="s">
        <v>26</v>
      </c>
      <c r="T4" s="197" t="s">
        <v>27</v>
      </c>
      <c r="U4" s="197" t="s">
        <v>28</v>
      </c>
      <c r="V4" s="197" t="s">
        <v>29</v>
      </c>
      <c r="W4" s="197" t="s">
        <v>30</v>
      </c>
      <c r="X4" s="197" t="s">
        <v>31</v>
      </c>
      <c r="Y4" s="368" t="s">
        <v>32</v>
      </c>
      <c r="AB4" s="40" t="s">
        <v>33</v>
      </c>
      <c r="AC4" s="41" t="s">
        <v>34</v>
      </c>
    </row>
    <row r="5" spans="1:30" ht="15.75" customHeight="1" thickBot="1" x14ac:dyDescent="0.3">
      <c r="A5" s="196" t="s">
        <v>35</v>
      </c>
      <c r="B5" s="178"/>
      <c r="C5" s="179"/>
      <c r="D5" s="183"/>
      <c r="E5" s="184"/>
      <c r="F5" s="184"/>
      <c r="G5" s="184"/>
      <c r="H5" s="184"/>
      <c r="I5" s="184"/>
      <c r="J5" s="184"/>
      <c r="K5" s="184"/>
      <c r="L5" s="242"/>
      <c r="N5" s="227"/>
      <c r="O5" s="227"/>
      <c r="P5" s="227"/>
      <c r="Q5" s="226"/>
      <c r="R5" s="226"/>
      <c r="S5" s="226"/>
      <c r="T5" s="226"/>
      <c r="U5" s="226"/>
      <c r="V5" s="226"/>
      <c r="W5" s="226"/>
      <c r="X5" s="226"/>
      <c r="Y5" s="369"/>
      <c r="AB5" s="40" t="s">
        <v>36</v>
      </c>
      <c r="AC5" s="41" t="s">
        <v>37</v>
      </c>
    </row>
    <row r="6" spans="1:30" ht="19.5" thickBot="1" x14ac:dyDescent="0.3">
      <c r="A6" s="196" t="s">
        <v>38</v>
      </c>
      <c r="B6" s="178"/>
      <c r="C6" s="179"/>
      <c r="D6" s="272"/>
      <c r="E6" s="273"/>
      <c r="F6" s="274"/>
      <c r="G6" s="177" t="s">
        <v>39</v>
      </c>
      <c r="H6" s="178"/>
      <c r="I6" s="183"/>
      <c r="J6" s="184"/>
      <c r="K6" s="13" t="s">
        <v>40</v>
      </c>
      <c r="L6" s="55"/>
      <c r="N6" s="319" t="s">
        <v>151</v>
      </c>
      <c r="O6" s="324"/>
      <c r="P6" s="324"/>
      <c r="Q6" s="9">
        <v>0.83</v>
      </c>
      <c r="R6" s="1">
        <v>0.82</v>
      </c>
      <c r="S6" s="1">
        <v>0.8</v>
      </c>
      <c r="T6" s="1">
        <v>0.79</v>
      </c>
      <c r="U6" s="1">
        <v>0.77</v>
      </c>
      <c r="V6" s="1">
        <v>0.76</v>
      </c>
      <c r="W6" s="1">
        <v>0.75</v>
      </c>
      <c r="X6" s="14">
        <v>0.73</v>
      </c>
      <c r="Y6" s="2">
        <v>0.72</v>
      </c>
      <c r="AB6" s="40" t="s">
        <v>42</v>
      </c>
      <c r="AC6" s="41" t="s">
        <v>43</v>
      </c>
    </row>
    <row r="7" spans="1:30" ht="19.5" thickBot="1" x14ac:dyDescent="0.3">
      <c r="A7" s="197" t="s">
        <v>167</v>
      </c>
      <c r="B7" s="225"/>
      <c r="C7" s="8" t="s">
        <v>45</v>
      </c>
      <c r="D7" s="197" t="s">
        <v>168</v>
      </c>
      <c r="E7" s="225"/>
      <c r="F7" s="13" t="s">
        <v>45</v>
      </c>
      <c r="G7" s="197" t="s">
        <v>169</v>
      </c>
      <c r="H7" s="198"/>
      <c r="I7" s="198"/>
      <c r="J7" s="199"/>
      <c r="K7" s="13" t="s">
        <v>48</v>
      </c>
      <c r="L7" s="76"/>
      <c r="N7" s="319" t="s">
        <v>56</v>
      </c>
      <c r="O7" s="324"/>
      <c r="P7" s="324"/>
      <c r="Q7" s="3">
        <v>1.19</v>
      </c>
      <c r="R7" s="1">
        <v>1.17</v>
      </c>
      <c r="S7" s="15">
        <v>1.1499999999999999</v>
      </c>
      <c r="T7" s="2">
        <v>1.1200000000000001</v>
      </c>
      <c r="U7" s="2">
        <v>1.1000000000000001</v>
      </c>
      <c r="V7" s="2">
        <v>1.08</v>
      </c>
      <c r="W7" s="2">
        <v>1.06</v>
      </c>
      <c r="X7" s="2">
        <v>1.04</v>
      </c>
      <c r="Y7" s="2">
        <v>1.02</v>
      </c>
      <c r="AB7" s="40" t="s">
        <v>50</v>
      </c>
      <c r="AC7" s="41" t="s">
        <v>51</v>
      </c>
      <c r="AD7" s="50"/>
    </row>
    <row r="8" spans="1:30" ht="19.5" thickBot="1" x14ac:dyDescent="0.3">
      <c r="A8" s="319" t="s">
        <v>153</v>
      </c>
      <c r="B8" s="320"/>
      <c r="C8" s="370"/>
      <c r="D8" s="216" t="s">
        <v>170</v>
      </c>
      <c r="E8" s="218"/>
      <c r="F8" s="54"/>
      <c r="G8" s="183"/>
      <c r="H8" s="184"/>
      <c r="I8" s="184"/>
      <c r="J8" s="193"/>
      <c r="K8" s="198" t="str">
        <f>IFERROR(_xlfn.XLOOKUP(L7,AB2:AB10,AC2:AC10),"")</f>
        <v/>
      </c>
      <c r="L8" s="198"/>
      <c r="N8" s="319" t="s">
        <v>53</v>
      </c>
      <c r="O8" s="324"/>
      <c r="P8" s="324"/>
      <c r="Q8" s="3">
        <v>1.55</v>
      </c>
      <c r="R8" s="15">
        <v>1.52</v>
      </c>
      <c r="S8" s="16">
        <v>1.49</v>
      </c>
      <c r="T8" s="9">
        <v>1.47</v>
      </c>
      <c r="U8" s="1">
        <v>1.44</v>
      </c>
      <c r="V8" s="9">
        <v>1.41</v>
      </c>
      <c r="W8" s="9">
        <v>1.39</v>
      </c>
      <c r="X8" s="15">
        <v>1.36</v>
      </c>
      <c r="Y8" s="2">
        <v>1.33</v>
      </c>
      <c r="AB8" s="40" t="s">
        <v>54</v>
      </c>
      <c r="AC8" s="41" t="s">
        <v>55</v>
      </c>
    </row>
    <row r="9" spans="1:30" ht="19.5" thickBot="1" x14ac:dyDescent="0.3">
      <c r="A9" s="222"/>
      <c r="B9" s="224"/>
      <c r="C9" s="371"/>
      <c r="D9" s="216" t="s">
        <v>171</v>
      </c>
      <c r="E9" s="218"/>
      <c r="F9" s="67"/>
      <c r="G9" s="272"/>
      <c r="H9" s="273"/>
      <c r="I9" s="273"/>
      <c r="J9" s="274"/>
      <c r="K9" s="194"/>
      <c r="L9" s="228"/>
      <c r="N9" s="216" t="s">
        <v>64</v>
      </c>
      <c r="O9" s="217"/>
      <c r="P9" s="217"/>
      <c r="Q9" s="17">
        <v>2.33</v>
      </c>
      <c r="R9" s="4">
        <v>2.29</v>
      </c>
      <c r="S9" s="18">
        <v>2.2599999999999998</v>
      </c>
      <c r="T9" s="11">
        <v>2.21</v>
      </c>
      <c r="U9" s="15">
        <v>2.17</v>
      </c>
      <c r="V9" s="4">
        <v>2.12</v>
      </c>
      <c r="W9" s="4">
        <v>2.08</v>
      </c>
      <c r="X9" s="4">
        <v>2.0499999999999998</v>
      </c>
      <c r="Y9" s="18">
        <v>2.0099999999999998</v>
      </c>
      <c r="AB9" s="40" t="s">
        <v>58</v>
      </c>
      <c r="AC9" s="41" t="s">
        <v>59</v>
      </c>
    </row>
    <row r="10" spans="1:30" ht="19.5" thickBot="1" x14ac:dyDescent="0.3">
      <c r="A10" s="319" t="s">
        <v>56</v>
      </c>
      <c r="B10" s="320"/>
      <c r="C10" s="370"/>
      <c r="D10" s="197" t="s">
        <v>1056</v>
      </c>
      <c r="E10" s="225"/>
      <c r="F10" s="13" t="s">
        <v>45</v>
      </c>
      <c r="G10" s="197" t="s">
        <v>1055</v>
      </c>
      <c r="H10" s="198"/>
      <c r="I10" s="198"/>
      <c r="J10" s="199"/>
      <c r="K10" s="177" t="s">
        <v>60</v>
      </c>
      <c r="L10" s="282"/>
      <c r="N10" s="216" t="s">
        <v>69</v>
      </c>
      <c r="O10" s="217"/>
      <c r="P10" s="217"/>
      <c r="Q10" s="17">
        <v>2.4</v>
      </c>
      <c r="R10" s="4">
        <v>2.36</v>
      </c>
      <c r="S10" s="18">
        <v>2.33</v>
      </c>
      <c r="T10" s="11">
        <v>2.2799999999999998</v>
      </c>
      <c r="U10" s="15">
        <v>2.2400000000000002</v>
      </c>
      <c r="V10" s="4">
        <v>2.19</v>
      </c>
      <c r="W10" s="4">
        <v>2.15</v>
      </c>
      <c r="X10" s="4">
        <v>2.11</v>
      </c>
      <c r="Y10" s="18">
        <v>2.0699999999999998</v>
      </c>
      <c r="AB10" s="40" t="s">
        <v>62</v>
      </c>
      <c r="AC10" s="41" t="s">
        <v>63</v>
      </c>
    </row>
    <row r="11" spans="1:30" ht="15.75" thickBot="1" x14ac:dyDescent="0.3">
      <c r="A11" s="222" t="s">
        <v>158</v>
      </c>
      <c r="B11" s="224"/>
      <c r="C11" s="371"/>
      <c r="D11" s="183"/>
      <c r="E11" s="193"/>
      <c r="F11" s="67"/>
      <c r="G11" s="183"/>
      <c r="H11" s="184"/>
      <c r="I11" s="184"/>
      <c r="J11" s="193"/>
      <c r="K11" s="345"/>
      <c r="L11" s="346"/>
      <c r="N11" s="216" t="s">
        <v>68</v>
      </c>
      <c r="O11" s="217"/>
      <c r="P11" s="217"/>
      <c r="Q11" s="17">
        <v>3.55</v>
      </c>
      <c r="R11" s="4">
        <v>3.47</v>
      </c>
      <c r="S11" s="18">
        <v>3.43</v>
      </c>
      <c r="T11" s="11">
        <v>3.35</v>
      </c>
      <c r="U11" s="15">
        <v>3.31</v>
      </c>
      <c r="V11" s="4">
        <v>3.21</v>
      </c>
      <c r="W11" s="4">
        <v>3.15</v>
      </c>
      <c r="X11" s="4">
        <v>3.11</v>
      </c>
      <c r="Y11" s="18">
        <v>3.03</v>
      </c>
    </row>
    <row r="12" spans="1:30" ht="19.5" thickBot="1" x14ac:dyDescent="0.3">
      <c r="A12" s="319" t="s">
        <v>53</v>
      </c>
      <c r="B12" s="320"/>
      <c r="C12" s="370"/>
      <c r="D12" s="197" t="s">
        <v>46</v>
      </c>
      <c r="E12" s="199"/>
      <c r="F12" s="330" t="s">
        <v>47</v>
      </c>
      <c r="G12" s="197" t="s">
        <v>65</v>
      </c>
      <c r="H12" s="199"/>
      <c r="I12" s="197" t="s">
        <v>66</v>
      </c>
      <c r="J12" s="199"/>
      <c r="K12" s="372"/>
      <c r="L12" s="373"/>
      <c r="AC12" s="41" t="s">
        <v>128</v>
      </c>
    </row>
    <row r="13" spans="1:30" ht="19.5" thickBot="1" x14ac:dyDescent="0.3">
      <c r="A13" s="222" t="s">
        <v>162</v>
      </c>
      <c r="B13" s="224"/>
      <c r="C13" s="371"/>
      <c r="D13" s="226"/>
      <c r="E13" s="225"/>
      <c r="F13" s="331"/>
      <c r="G13" s="226"/>
      <c r="H13" s="225"/>
      <c r="I13" s="226"/>
      <c r="J13" s="225"/>
      <c r="K13" s="177" t="s">
        <v>70</v>
      </c>
      <c r="L13" s="282"/>
      <c r="N13" s="185" t="s">
        <v>75</v>
      </c>
      <c r="O13" s="186"/>
      <c r="P13" s="197" t="s">
        <v>76</v>
      </c>
      <c r="Q13" s="198"/>
      <c r="R13" s="198"/>
      <c r="S13" s="199"/>
      <c r="T13" s="31"/>
      <c r="U13" s="316" t="s">
        <v>77</v>
      </c>
      <c r="V13" s="317"/>
      <c r="W13" s="318"/>
      <c r="X13" s="316" t="s">
        <v>70</v>
      </c>
      <c r="Y13" s="318"/>
      <c r="AC13" s="41" t="s">
        <v>129</v>
      </c>
    </row>
    <row r="14" spans="1:30" ht="19.5" thickBot="1" x14ac:dyDescent="0.3">
      <c r="A14" s="319" t="s">
        <v>158</v>
      </c>
      <c r="B14" s="320"/>
      <c r="C14" s="370"/>
      <c r="D14" s="183"/>
      <c r="E14" s="193"/>
      <c r="F14" s="54"/>
      <c r="G14" s="374">
        <f>SUM(D14:E15)</f>
        <v>0</v>
      </c>
      <c r="H14" s="375"/>
      <c r="I14" s="374">
        <f>(D14*F14)+(D15*F15)</f>
        <v>0</v>
      </c>
      <c r="J14" s="375"/>
      <c r="K14" s="314" t="str">
        <f ca="1">IFERROR(INDEX(X14:X236,MATCH(K11,U14:U236,0)),"")</f>
        <v/>
      </c>
      <c r="L14" s="315"/>
      <c r="N14" s="187"/>
      <c r="O14" s="188"/>
      <c r="P14" s="194"/>
      <c r="Q14" s="228"/>
      <c r="R14" s="228"/>
      <c r="S14" s="279"/>
      <c r="T14" s="31"/>
      <c r="U14" s="167" t="str" cm="1">
        <f t="array" aca="1" ref="U14" ca="1">IFERROR(INDEX(INDIRECT($L$7 &amp; "_Cidades"),ROW(A1)),"")</f>
        <v/>
      </c>
      <c r="V14" s="168"/>
      <c r="W14" s="169"/>
      <c r="X14" s="167" t="str" cm="1">
        <f t="array" aca="1" ref="X14" ca="1">IFERROR(INDEX(INDIRECT($L$7 &amp; "_Regioes"),ROW(A1)),"")</f>
        <v/>
      </c>
      <c r="Y14" s="169"/>
      <c r="AC14" s="41" t="s">
        <v>130</v>
      </c>
    </row>
    <row r="15" spans="1:30" ht="19.5" thickBot="1" x14ac:dyDescent="0.3">
      <c r="A15" s="222" t="s">
        <v>162</v>
      </c>
      <c r="B15" s="224"/>
      <c r="C15" s="371"/>
      <c r="D15" s="183"/>
      <c r="E15" s="193"/>
      <c r="F15" s="54"/>
      <c r="G15" s="374"/>
      <c r="H15" s="375"/>
      <c r="I15" s="374"/>
      <c r="J15" s="375"/>
      <c r="K15" s="197" t="s">
        <v>74</v>
      </c>
      <c r="L15" s="198"/>
      <c r="N15" s="187"/>
      <c r="O15" s="188"/>
      <c r="P15" s="197" t="s">
        <v>78</v>
      </c>
      <c r="Q15" s="199"/>
      <c r="R15" s="197" t="s">
        <v>79</v>
      </c>
      <c r="S15" s="199"/>
      <c r="T15" s="31"/>
      <c r="U15" s="167" t="str" cm="1">
        <f t="array" aca="1" ref="U15" ca="1">IFERROR(INDEX(INDIRECT($L$7 &amp; "_Cidades"),ROW(A2)),"")</f>
        <v/>
      </c>
      <c r="V15" s="168"/>
      <c r="W15" s="169"/>
      <c r="X15" s="167" t="str" cm="1">
        <f t="array" aca="1" ref="X15" ca="1">IFERROR(INDEX(INDIRECT($L$7 &amp; "_Regioes"),ROW(A2)),"")</f>
        <v/>
      </c>
      <c r="Y15" s="169"/>
      <c r="AA15" s="77"/>
      <c r="AC15" s="41" t="s">
        <v>1072</v>
      </c>
    </row>
    <row r="16" spans="1:30" ht="19.5" thickBot="1" x14ac:dyDescent="0.3">
      <c r="A16" s="319" t="s">
        <v>173</v>
      </c>
      <c r="B16" s="320"/>
      <c r="C16" s="370"/>
      <c r="D16" s="197" t="s">
        <v>174</v>
      </c>
      <c r="E16" s="199"/>
      <c r="F16" s="197" t="s">
        <v>72</v>
      </c>
      <c r="G16" s="198"/>
      <c r="H16" s="197" t="s">
        <v>73</v>
      </c>
      <c r="I16" s="198"/>
      <c r="J16" s="199"/>
      <c r="K16" s="194"/>
      <c r="L16" s="228"/>
      <c r="N16" s="187"/>
      <c r="O16" s="188"/>
      <c r="P16" s="194"/>
      <c r="Q16" s="279"/>
      <c r="R16" s="194"/>
      <c r="S16" s="279"/>
      <c r="T16" s="31"/>
      <c r="U16" s="167" t="str" cm="1">
        <f t="array" aca="1" ref="U16" ca="1">IFERROR(INDEX(INDIRECT($L$7 &amp; "_Cidades"),ROW(A3)),"")</f>
        <v/>
      </c>
      <c r="V16" s="168"/>
      <c r="W16" s="169"/>
      <c r="X16" s="167" t="str" cm="1">
        <f t="array" aca="1" ref="X16" ca="1">IFERROR(INDEX(INDIRECT($L$7 &amp; "_Regioes"),ROW(A3)),"")</f>
        <v/>
      </c>
      <c r="Y16" s="169"/>
      <c r="AC16" s="41" t="s">
        <v>131</v>
      </c>
    </row>
    <row r="17" spans="1:29" ht="16.5" customHeight="1" thickBot="1" x14ac:dyDescent="0.3">
      <c r="A17" s="222" t="s">
        <v>162</v>
      </c>
      <c r="B17" s="224"/>
      <c r="C17" s="371"/>
      <c r="D17" s="183"/>
      <c r="E17" s="193"/>
      <c r="F17" s="183"/>
      <c r="G17" s="193"/>
      <c r="H17" s="183"/>
      <c r="I17" s="184"/>
      <c r="J17" s="193"/>
      <c r="K17" s="319" t="str" cm="1">
        <f t="array" aca="1" ref="K17" ca="1">IFERROR(
IF($L$7="MS",
   INDEX(
     INDIRECT("EMS_" &amp; IF(D6="13.8 kV","13","34")),
     IF(D6="13.8 kV",1,2),
     MATCH(K14,{"NORTE";"SUL";"LESTE";"OESTE";"CENTRO"},0)
   ),
   INDEX(
     INDIRECT($L$7 &amp; "_" &amp; IF(D6="13.8 kV","13","34")),
     MATCH(K11, INDIRECT($L$7 &amp; "_Cidades"), 0)
   )
),
"FAVOR SELECIONAR MUNICÍPIO"
)</f>
        <v>FAVOR SELECIONAR MUNICÍPIO</v>
      </c>
      <c r="L17" s="324"/>
      <c r="N17" s="189"/>
      <c r="O17" s="190"/>
      <c r="P17" s="177" t="s">
        <v>86</v>
      </c>
      <c r="Q17" s="178"/>
      <c r="R17" s="178"/>
      <c r="S17" s="179"/>
      <c r="T17" s="31"/>
      <c r="U17" s="167" t="str" cm="1">
        <f t="array" aca="1" ref="U17" ca="1">IFERROR(INDEX(INDIRECT($L$7 &amp; "_Cidades"),ROW(A4)),"")</f>
        <v/>
      </c>
      <c r="V17" s="168"/>
      <c r="W17" s="169"/>
      <c r="X17" s="167" t="str" cm="1">
        <f t="array" aca="1" ref="X17" ca="1">IFERROR(INDEX(INDIRECT($L$7 &amp; "_Regioes"),ROW(A4)),"")</f>
        <v/>
      </c>
      <c r="Y17" s="169"/>
      <c r="AC17" s="41" t="s">
        <v>132</v>
      </c>
    </row>
    <row r="18" spans="1:29" ht="19.5" thickBot="1" x14ac:dyDescent="0.3">
      <c r="A18" s="319" t="s">
        <v>68</v>
      </c>
      <c r="B18" s="320"/>
      <c r="C18" s="370"/>
      <c r="D18" s="183"/>
      <c r="E18" s="193"/>
      <c r="F18" s="183"/>
      <c r="G18" s="193"/>
      <c r="H18" s="183"/>
      <c r="I18" s="184"/>
      <c r="J18" s="193"/>
      <c r="K18" s="376"/>
      <c r="L18" s="377"/>
      <c r="N18" s="210">
        <v>15</v>
      </c>
      <c r="O18" s="211"/>
      <c r="P18" s="210">
        <v>35</v>
      </c>
      <c r="Q18" s="211"/>
      <c r="R18" s="210">
        <v>35</v>
      </c>
      <c r="S18" s="211"/>
      <c r="T18" s="31"/>
      <c r="U18" s="167" t="str" cm="1">
        <f t="array" aca="1" ref="U18" ca="1">IFERROR(INDEX(INDIRECT($L$7 &amp; "_Cidades"),ROW(A5)),"")</f>
        <v/>
      </c>
      <c r="V18" s="168"/>
      <c r="W18" s="169"/>
      <c r="X18" s="167" t="str" cm="1">
        <f t="array" aca="1" ref="X18" ca="1">IFERROR(INDEX(INDIRECT($L$7 &amp; "_Regioes"),ROW(A5)),"")</f>
        <v/>
      </c>
      <c r="Y18" s="169"/>
      <c r="AC18" s="41" t="s">
        <v>133</v>
      </c>
    </row>
    <row r="19" spans="1:29" ht="19.5" thickBot="1" x14ac:dyDescent="0.3">
      <c r="A19" s="222"/>
      <c r="B19" s="224"/>
      <c r="C19" s="371"/>
      <c r="D19" s="183"/>
      <c r="E19" s="193"/>
      <c r="F19" s="183"/>
      <c r="G19" s="193"/>
      <c r="H19" s="183"/>
      <c r="I19" s="184"/>
      <c r="J19" s="193"/>
      <c r="K19" s="222"/>
      <c r="L19" s="223"/>
      <c r="N19" s="214"/>
      <c r="O19" s="215"/>
      <c r="P19" s="212"/>
      <c r="Q19" s="213"/>
      <c r="R19" s="212"/>
      <c r="S19" s="213"/>
      <c r="T19" s="31"/>
      <c r="U19" s="167" t="str" cm="1">
        <f t="array" aca="1" ref="U19" ca="1">IFERROR(INDEX(INDIRECT($L$7 &amp; "_Cidades"),ROW(A6)),"")</f>
        <v/>
      </c>
      <c r="V19" s="168"/>
      <c r="W19" s="169"/>
      <c r="X19" s="167" t="str" cm="1">
        <f t="array" aca="1" ref="X19" ca="1">IFERROR(INDEX(INDIRECT($L$7 &amp; "_Regioes"),ROW(A6)),"")</f>
        <v/>
      </c>
      <c r="Y19" s="169"/>
      <c r="AC19" s="41" t="s">
        <v>1066</v>
      </c>
    </row>
    <row r="20" spans="1:29" ht="16.5" customHeight="1" thickBot="1" x14ac:dyDescent="0.3">
      <c r="A20" s="196" t="s">
        <v>166</v>
      </c>
      <c r="B20" s="178"/>
      <c r="C20" s="179"/>
      <c r="D20" s="197" t="s">
        <v>81</v>
      </c>
      <c r="E20" s="198"/>
      <c r="F20" s="199"/>
      <c r="G20" s="194" t="s">
        <v>82</v>
      </c>
      <c r="H20" s="195"/>
      <c r="I20" s="194" t="s">
        <v>83</v>
      </c>
      <c r="J20" s="195"/>
      <c r="K20" s="194" t="s">
        <v>84</v>
      </c>
      <c r="L20" s="195"/>
      <c r="N20" s="210">
        <v>30</v>
      </c>
      <c r="O20" s="211"/>
      <c r="P20" s="212"/>
      <c r="Q20" s="213"/>
      <c r="R20" s="212"/>
      <c r="S20" s="213"/>
      <c r="U20" s="167" t="str" cm="1">
        <f t="array" aca="1" ref="U20" ca="1">IFERROR(INDEX(INDIRECT($L$7 &amp; "_Cidades"),ROW(A7)),"")</f>
        <v/>
      </c>
      <c r="V20" s="168"/>
      <c r="W20" s="169"/>
      <c r="X20" s="167" t="str" cm="1">
        <f t="array" aca="1" ref="X20" ca="1">IFERROR(INDEX(INDIRECT($L$7 &amp; "_Regioes"),ROW(A7)),"")</f>
        <v/>
      </c>
      <c r="Y20" s="169"/>
      <c r="AC20" s="41" t="s">
        <v>1067</v>
      </c>
    </row>
    <row r="21" spans="1:29" ht="29.25" customHeight="1" thickBot="1" x14ac:dyDescent="0.3">
      <c r="A21" s="207" t="str">
        <f ca="1">IFERROR(
K17*(
IF(C8&lt;1,0,C8*INDEX(Q6:Y6,MATCH(C8,{1;6;11;16;21;26;31;36;41},1)))+
IF(C10&lt;1,0,C10*INDEX(Q7:Y7,MATCH(C10,{1;6;11;16;21;26;31;36;41},1)))+
IF(C12&lt;1,0,C12*INDEX(Q8:Y8,MATCH(C12,{1;6;11;16;21;26;31;36;41},1)))+
IF(C14&lt;1,0,C14*INDEX(Q9:Y9,MATCH(C14,{1;6;11;16;21;26;31;36;41},1)))+
IF(C16&lt;1,0,C16*INDEX(Q10:Y10,MATCH(C16,{1;6;11;16;21;26;31;36;41},1)))+
IF(C18&lt;1,0,C18*INDEX(Q11:Y11,MATCH(C18,{1;6;11;16;21;26;31;36;41},1)))+
(F8*G8)+(F9*G9)+G11
)+I14+(F17+F18+F19)*K17,
"FAVOR SELECIONAR O MUNICÍPIO"
)</f>
        <v>FAVOR SELECIONAR O MUNICÍPIO</v>
      </c>
      <c r="B21" s="208"/>
      <c r="C21" s="209"/>
      <c r="D21" s="327">
        <f>IF(COUNTA(H17:J19)&gt;0,SUM(C8:C19,F8:F9,F11,H17:J19),SUM(C8:C19,F8:F9,F11))</f>
        <v>0</v>
      </c>
      <c r="E21" s="328"/>
      <c r="F21" s="329"/>
      <c r="G21" s="365" t="str">
        <f ca="1">IFERROR(
IF(G11&gt;81,"DEMANDA INDUSTRIAL ACIMA DE 81 KVA",
IF(OR(A21=0,NOT(ISNUMBER(A21))),
"0",
IF(AND(D21=0,F17=0,F18=0,F19=0,G11=0),
    IF(A21&lt;=N18,"15/30 kVA",
    IF(A21&lt;=N20,"30 kVA",
    "Transformador Não Padronizado")),
    IF(A21&lt;=N22,"45 kVA",
    IF(A21&lt;=N24,"75 kVA",
    IF(A21&lt;=N26,"112,5 kVA",
    IF(A21&lt;=N28,"150 kVA",
    IF(A21&lt;=N30,"225 kVA",
    IF(A21&lt;=N32,"300 kVA",
    "Transformador Não Padronizado"))))))))),
"FAVOR SELECIONAR O MUNICIPIO"
)</f>
        <v>0</v>
      </c>
      <c r="H21" s="366"/>
      <c r="I21" s="353" t="str">
        <f ca="1">IF(
OR(G21="",G21="0",G21="DEMANDA INDUSTRIAL ACIMA DE 81 KVA"),
"",
IF(G21="15/30 kVA","3x1x35+35 mm²",
IF(G21="30 kVA","3x1x35+35 mm²",
IF(G21="45 kVA","3x1x70+70 mm²",
IF(G21="75 kVA","3x1x120+70 mm²",
IF(G21="112,5 kVA","3x1x120+70 mm²",
IF(OR(G21="150 kVA",G21="225 kVA",G21="300 kVA"),"Exclusivo",
IF(G21="Transformador Não Padronizado","Transformador Não Padronizado",
"FAVOR SELECIONAR O MUNICÍPIO"))))))))</f>
        <v/>
      </c>
      <c r="J21" s="354"/>
      <c r="K21" s="325">
        <f ca="1">IF(G21="15/30 kVA","",IF(G21="30 kVA",A21/30,IF(G21="45 kVA",A21/45,IF(G21="75 kVA",A21/75,IF(G21="112,5 kVA",A21/112.5,IF(G21="150 kVA",A21/150,IF(G21="225 kVA",A21/225,IF(G21="300 kVA",A21/300,IF(G21="Transformador Não Padronizado","",0)))))))))</f>
        <v>0</v>
      </c>
      <c r="L21" s="326"/>
      <c r="N21" s="214"/>
      <c r="O21" s="215"/>
      <c r="P21" s="214"/>
      <c r="Q21" s="215"/>
      <c r="R21" s="214"/>
      <c r="S21" s="215"/>
      <c r="U21" s="167" t="str" cm="1">
        <f t="array" aca="1" ref="U21" ca="1">IFERROR(INDEX(INDIRECT($L$7 &amp; "_Cidades"),ROW(A8)),"")</f>
        <v/>
      </c>
      <c r="V21" s="168"/>
      <c r="W21" s="169"/>
      <c r="X21" s="167" t="str" cm="1">
        <f t="array" aca="1" ref="X21" ca="1">IFERROR(INDEX(INDIRECT($L$7 &amp; "_Regioes"),ROW(A8)),"")</f>
        <v/>
      </c>
      <c r="Y21" s="169"/>
      <c r="AC21" s="41" t="s">
        <v>1068</v>
      </c>
    </row>
    <row r="22" spans="1:29" ht="19.5" thickBot="1" x14ac:dyDescent="0.3">
      <c r="A22" s="356" t="s">
        <v>87</v>
      </c>
      <c r="B22" s="357"/>
      <c r="C22" s="357"/>
      <c r="D22" s="357"/>
      <c r="E22" s="357"/>
      <c r="F22" s="357"/>
      <c r="G22" s="357"/>
      <c r="H22" s="357"/>
      <c r="I22" s="357"/>
      <c r="J22" s="357"/>
      <c r="K22" s="357"/>
      <c r="L22" s="358"/>
      <c r="N22" s="210">
        <v>45</v>
      </c>
      <c r="O22" s="211"/>
      <c r="P22" s="210">
        <v>70</v>
      </c>
      <c r="Q22" s="211"/>
      <c r="R22" s="210">
        <v>70</v>
      </c>
      <c r="S22" s="211"/>
      <c r="U22" s="167" t="str" cm="1">
        <f t="array" aca="1" ref="U22" ca="1">IFERROR(INDEX(INDIRECT($L$7 &amp; "_Cidades"),ROW(A9)),"")</f>
        <v/>
      </c>
      <c r="V22" s="168"/>
      <c r="W22" s="169"/>
      <c r="X22" s="167" t="str" cm="1">
        <f t="array" aca="1" ref="X22" ca="1">IFERROR(INDEX(INDIRECT($L$7 &amp; "_Regioes"),ROW(A9)),"")</f>
        <v/>
      </c>
      <c r="Y22" s="169"/>
      <c r="AC22" s="41" t="s">
        <v>1071</v>
      </c>
    </row>
    <row r="23" spans="1:29" ht="15" customHeight="1" thickBot="1" x14ac:dyDescent="0.3">
      <c r="A23" s="359"/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1"/>
      <c r="N23" s="214"/>
      <c r="O23" s="215"/>
      <c r="P23" s="214"/>
      <c r="Q23" s="215"/>
      <c r="R23" s="214"/>
      <c r="S23" s="215"/>
      <c r="U23" s="167" t="str" cm="1">
        <f t="array" aca="1" ref="U23" ca="1">IFERROR(INDEX(INDIRECT($L$7 &amp; "_Cidades"),ROW(A10)),"")</f>
        <v/>
      </c>
      <c r="V23" s="168"/>
      <c r="W23" s="169"/>
      <c r="X23" s="167" t="str" cm="1">
        <f t="array" aca="1" ref="X23" ca="1">IFERROR(INDEX(INDIRECT($L$7 &amp; "_Regioes"),ROW(A10)),"")</f>
        <v/>
      </c>
      <c r="Y23" s="169"/>
      <c r="AC23" s="41" t="s">
        <v>1069</v>
      </c>
    </row>
    <row r="24" spans="1:29" ht="19.5" thickBot="1" x14ac:dyDescent="0.3">
      <c r="A24" s="359"/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1"/>
      <c r="N24" s="210">
        <v>75</v>
      </c>
      <c r="O24" s="211"/>
      <c r="P24" s="210">
        <v>120</v>
      </c>
      <c r="Q24" s="211"/>
      <c r="R24" s="210">
        <v>70</v>
      </c>
      <c r="S24" s="211"/>
      <c r="U24" s="167" t="str" cm="1">
        <f t="array" aca="1" ref="U24" ca="1">IFERROR(INDEX(INDIRECT($L$7 &amp; "_Cidades"),ROW(A11)),"")</f>
        <v/>
      </c>
      <c r="V24" s="168"/>
      <c r="W24" s="169"/>
      <c r="X24" s="167" t="str" cm="1">
        <f t="array" aca="1" ref="X24" ca="1">IFERROR(INDEX(INDIRECT($L$7 &amp; "_Regioes"),ROW(A11)),"")</f>
        <v/>
      </c>
      <c r="Y24" s="169"/>
      <c r="AC24" s="41" t="s">
        <v>1070</v>
      </c>
    </row>
    <row r="25" spans="1:29" ht="15.75" thickBot="1" x14ac:dyDescent="0.3">
      <c r="A25" s="359"/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361"/>
      <c r="N25" s="214"/>
      <c r="O25" s="215"/>
      <c r="P25" s="212"/>
      <c r="Q25" s="213"/>
      <c r="R25" s="212"/>
      <c r="S25" s="213"/>
      <c r="U25" s="167" t="str" cm="1">
        <f t="array" aca="1" ref="U25" ca="1">IFERROR(INDEX(INDIRECT($L$7 &amp; "_Cidades"),ROW(A12)),"")</f>
        <v/>
      </c>
      <c r="V25" s="168"/>
      <c r="W25" s="169"/>
      <c r="X25" s="167" t="str" cm="1">
        <f t="array" aca="1" ref="X25" ca="1">IFERROR(INDEX(INDIRECT($L$7 &amp; "_Regioes"),ROW(A12)),"")</f>
        <v/>
      </c>
      <c r="Y25" s="169"/>
    </row>
    <row r="26" spans="1:29" ht="15.75" thickBot="1" x14ac:dyDescent="0.3">
      <c r="A26" s="359"/>
      <c r="B26" s="360"/>
      <c r="C26" s="360"/>
      <c r="D26" s="360"/>
      <c r="E26" s="360"/>
      <c r="F26" s="360"/>
      <c r="G26" s="360"/>
      <c r="H26" s="360"/>
      <c r="I26" s="360"/>
      <c r="J26" s="360"/>
      <c r="K26" s="360"/>
      <c r="L26" s="361"/>
      <c r="N26" s="210">
        <v>112.5</v>
      </c>
      <c r="O26" s="211"/>
      <c r="P26" s="212"/>
      <c r="Q26" s="213"/>
      <c r="R26" s="212"/>
      <c r="S26" s="213"/>
      <c r="U26" s="167" t="str" cm="1">
        <f t="array" aca="1" ref="U26" ca="1">IFERROR(INDEX(INDIRECT($L$7 &amp; "_Cidades"),ROW(A13)),"")</f>
        <v/>
      </c>
      <c r="V26" s="168"/>
      <c r="W26" s="169"/>
      <c r="X26" s="167" t="str" cm="1">
        <f t="array" aca="1" ref="X26" ca="1">IFERROR(INDEX(INDIRECT($L$7 &amp; "_Regioes"),ROW(A13)),"")</f>
        <v/>
      </c>
      <c r="Y26" s="169"/>
    </row>
    <row r="27" spans="1:29" ht="15.75" thickBot="1" x14ac:dyDescent="0.3">
      <c r="A27" s="359"/>
      <c r="B27" s="360"/>
      <c r="C27" s="360"/>
      <c r="D27" s="360"/>
      <c r="E27" s="360"/>
      <c r="F27" s="360"/>
      <c r="G27" s="360"/>
      <c r="H27" s="360"/>
      <c r="I27" s="360"/>
      <c r="J27" s="360"/>
      <c r="K27" s="360"/>
      <c r="L27" s="361"/>
      <c r="N27" s="214"/>
      <c r="O27" s="215"/>
      <c r="P27" s="214"/>
      <c r="Q27" s="215"/>
      <c r="R27" s="214"/>
      <c r="S27" s="215"/>
      <c r="U27" s="167" t="str" cm="1">
        <f t="array" aca="1" ref="U27" ca="1">IFERROR(INDEX(INDIRECT($L$7 &amp; "_Cidades"),ROW(A14)),"")</f>
        <v/>
      </c>
      <c r="V27" s="168"/>
      <c r="W27" s="169"/>
      <c r="X27" s="167" t="str" cm="1">
        <f t="array" aca="1" ref="X27" ca="1">IFERROR(INDEX(INDIRECT($L$7 &amp; "_Regioes"),ROW(A14)),"")</f>
        <v/>
      </c>
      <c r="Y27" s="169"/>
    </row>
    <row r="28" spans="1:29" ht="15.75" thickBot="1" x14ac:dyDescent="0.3">
      <c r="A28" s="359"/>
      <c r="B28" s="360"/>
      <c r="C28" s="360"/>
      <c r="D28" s="360"/>
      <c r="E28" s="360"/>
      <c r="F28" s="360"/>
      <c r="G28" s="360"/>
      <c r="H28" s="360"/>
      <c r="I28" s="360"/>
      <c r="J28" s="360"/>
      <c r="K28" s="360"/>
      <c r="L28" s="361"/>
      <c r="N28" s="210">
        <v>150</v>
      </c>
      <c r="O28" s="211"/>
      <c r="P28" s="210" t="s">
        <v>88</v>
      </c>
      <c r="Q28" s="305"/>
      <c r="R28" s="305"/>
      <c r="S28" s="211"/>
      <c r="U28" s="167" t="str" cm="1">
        <f t="array" aca="1" ref="U28" ca="1">IFERROR(INDEX(INDIRECT($L$7 &amp; "_Cidades"),ROW(A15)),"")</f>
        <v/>
      </c>
      <c r="V28" s="168"/>
      <c r="W28" s="169"/>
      <c r="X28" s="167" t="str" cm="1">
        <f t="array" aca="1" ref="X28" ca="1">IFERROR(INDEX(INDIRECT($L$7 &amp; "_Regioes"),ROW(A15)),"")</f>
        <v/>
      </c>
      <c r="Y28" s="169"/>
    </row>
    <row r="29" spans="1:29" ht="15.75" thickBot="1" x14ac:dyDescent="0.3">
      <c r="A29" s="359"/>
      <c r="B29" s="360"/>
      <c r="C29" s="360"/>
      <c r="D29" s="360"/>
      <c r="E29" s="360"/>
      <c r="F29" s="360"/>
      <c r="G29" s="360"/>
      <c r="H29" s="360"/>
      <c r="I29" s="360"/>
      <c r="J29" s="360"/>
      <c r="K29" s="360"/>
      <c r="L29" s="361"/>
      <c r="N29" s="214"/>
      <c r="O29" s="215"/>
      <c r="P29" s="212"/>
      <c r="Q29" s="306"/>
      <c r="R29" s="306"/>
      <c r="S29" s="213"/>
      <c r="U29" s="167" t="str" cm="1">
        <f t="array" aca="1" ref="U29" ca="1">IFERROR(INDEX(INDIRECT($L$7 &amp; "_Cidades"),ROW(A16)),"")</f>
        <v/>
      </c>
      <c r="V29" s="168"/>
      <c r="W29" s="169"/>
      <c r="X29" s="167" t="str" cm="1">
        <f t="array" aca="1" ref="X29" ca="1">IFERROR(INDEX(INDIRECT($L$7 &amp; "_Regioes"),ROW(A16)),"")</f>
        <v/>
      </c>
      <c r="Y29" s="169"/>
    </row>
    <row r="30" spans="1:29" ht="15.75" customHeight="1" thickBot="1" x14ac:dyDescent="0.3">
      <c r="A30" s="359"/>
      <c r="B30" s="360"/>
      <c r="C30" s="360"/>
      <c r="D30" s="360"/>
      <c r="E30" s="360"/>
      <c r="F30" s="360"/>
      <c r="G30" s="360"/>
      <c r="H30" s="360"/>
      <c r="I30" s="360"/>
      <c r="J30" s="360"/>
      <c r="K30" s="360"/>
      <c r="L30" s="361"/>
      <c r="N30" s="210">
        <v>225</v>
      </c>
      <c r="O30" s="211"/>
      <c r="P30" s="212"/>
      <c r="Q30" s="306"/>
      <c r="R30" s="306"/>
      <c r="S30" s="213"/>
      <c r="U30" s="167" t="str" cm="1">
        <f t="array" aca="1" ref="U30" ca="1">IFERROR(INDEX(INDIRECT($L$7 &amp; "_Cidades"),ROW(A17)),"")</f>
        <v/>
      </c>
      <c r="V30" s="168"/>
      <c r="W30" s="169"/>
      <c r="X30" s="167" t="str" cm="1">
        <f t="array" aca="1" ref="X30" ca="1">IFERROR(INDEX(INDIRECT($L$7 &amp; "_Regioes"),ROW(A17)),"")</f>
        <v/>
      </c>
      <c r="Y30" s="169"/>
    </row>
    <row r="31" spans="1:29" ht="15.75" thickBot="1" x14ac:dyDescent="0.3">
      <c r="A31" s="359"/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1"/>
      <c r="N31" s="214"/>
      <c r="O31" s="215"/>
      <c r="P31" s="212"/>
      <c r="Q31" s="306"/>
      <c r="R31" s="306"/>
      <c r="S31" s="213"/>
      <c r="U31" s="167" t="str" cm="1">
        <f t="array" aca="1" ref="U31" ca="1">IFERROR(INDEX(INDIRECT($L$7 &amp; "_Cidades"),ROW(A18)),"")</f>
        <v/>
      </c>
      <c r="V31" s="168"/>
      <c r="W31" s="169"/>
      <c r="X31" s="167" t="str" cm="1">
        <f t="array" aca="1" ref="X31" ca="1">IFERROR(INDEX(INDIRECT($L$7 &amp; "_Regioes"),ROW(A18)),"")</f>
        <v/>
      </c>
      <c r="Y31" s="169"/>
    </row>
    <row r="32" spans="1:29" ht="15.75" thickBot="1" x14ac:dyDescent="0.3">
      <c r="A32" s="359"/>
      <c r="B32" s="360"/>
      <c r="C32" s="360"/>
      <c r="D32" s="360"/>
      <c r="E32" s="360"/>
      <c r="F32" s="360"/>
      <c r="G32" s="360"/>
      <c r="H32" s="360"/>
      <c r="I32" s="360"/>
      <c r="J32" s="360"/>
      <c r="K32" s="360"/>
      <c r="L32" s="361"/>
      <c r="N32" s="210">
        <v>300</v>
      </c>
      <c r="O32" s="211"/>
      <c r="P32" s="212"/>
      <c r="Q32" s="306"/>
      <c r="R32" s="306"/>
      <c r="S32" s="213"/>
      <c r="U32" s="167" t="str" cm="1">
        <f t="array" aca="1" ref="U32" ca="1">IFERROR(INDEX(INDIRECT($L$7 &amp; "_Cidades"),ROW(A19)),"")</f>
        <v/>
      </c>
      <c r="V32" s="168"/>
      <c r="W32" s="169"/>
      <c r="X32" s="167" t="str" cm="1">
        <f t="array" aca="1" ref="X32" ca="1">IFERROR(INDEX(INDIRECT($L$7 &amp; "_Regioes"),ROW(A19)),"")</f>
        <v/>
      </c>
      <c r="Y32" s="169"/>
    </row>
    <row r="33" spans="1:25" ht="15.75" thickBot="1" x14ac:dyDescent="0.3">
      <c r="A33" s="359"/>
      <c r="B33" s="360"/>
      <c r="C33" s="360"/>
      <c r="D33" s="360"/>
      <c r="E33" s="360"/>
      <c r="F33" s="360"/>
      <c r="G33" s="360"/>
      <c r="H33" s="360"/>
      <c r="I33" s="360"/>
      <c r="J33" s="360"/>
      <c r="K33" s="360"/>
      <c r="L33" s="361"/>
      <c r="N33" s="214"/>
      <c r="O33" s="215"/>
      <c r="P33" s="214"/>
      <c r="Q33" s="307"/>
      <c r="R33" s="307"/>
      <c r="S33" s="215"/>
      <c r="U33" s="167" t="str" cm="1">
        <f t="array" aca="1" ref="U33" ca="1">IFERROR(INDEX(INDIRECT($L$7 &amp; "_Cidades"),ROW(A20)),"")</f>
        <v/>
      </c>
      <c r="V33" s="168"/>
      <c r="W33" s="169"/>
      <c r="X33" s="167" t="str" cm="1">
        <f t="array" aca="1" ref="X33" ca="1">IFERROR(INDEX(INDIRECT($L$7 &amp; "_Regioes"),ROW(A20)),"")</f>
        <v/>
      </c>
      <c r="Y33" s="169"/>
    </row>
    <row r="34" spans="1:25" ht="15.75" thickBot="1" x14ac:dyDescent="0.3">
      <c r="A34" s="359"/>
      <c r="B34" s="360"/>
      <c r="C34" s="360"/>
      <c r="D34" s="360"/>
      <c r="E34" s="360"/>
      <c r="F34" s="360"/>
      <c r="G34" s="360"/>
      <c r="H34" s="360"/>
      <c r="I34" s="360"/>
      <c r="J34" s="360"/>
      <c r="K34" s="360"/>
      <c r="L34" s="361"/>
      <c r="N34" s="296" t="s">
        <v>89</v>
      </c>
      <c r="O34" s="297"/>
      <c r="P34" s="297"/>
      <c r="Q34" s="297"/>
      <c r="R34" s="297"/>
      <c r="S34" s="298"/>
      <c r="U34" s="167" t="str" cm="1">
        <f t="array" aca="1" ref="U34" ca="1">IFERROR(INDEX(INDIRECT($L$7 &amp; "_Cidades"),ROW(A21)),"")</f>
        <v/>
      </c>
      <c r="V34" s="168"/>
      <c r="W34" s="169"/>
      <c r="X34" s="167" t="str" cm="1">
        <f t="array" aca="1" ref="X34" ca="1">IFERROR(INDEX(INDIRECT($L$7 &amp; "_Regioes"),ROW(A21)),"")</f>
        <v/>
      </c>
      <c r="Y34" s="169"/>
    </row>
    <row r="35" spans="1:25" ht="15.75" thickBot="1" x14ac:dyDescent="0.3">
      <c r="A35" s="359"/>
      <c r="B35" s="360"/>
      <c r="C35" s="360"/>
      <c r="D35" s="360"/>
      <c r="E35" s="360"/>
      <c r="F35" s="360"/>
      <c r="G35" s="360"/>
      <c r="H35" s="360"/>
      <c r="I35" s="360"/>
      <c r="J35" s="360"/>
      <c r="K35" s="360"/>
      <c r="L35" s="361"/>
      <c r="N35" s="299"/>
      <c r="O35" s="300"/>
      <c r="P35" s="300"/>
      <c r="Q35" s="300"/>
      <c r="R35" s="300"/>
      <c r="S35" s="301"/>
      <c r="U35" s="167" t="str" cm="1">
        <f t="array" aca="1" ref="U35" ca="1">IFERROR(INDEX(INDIRECT($L$7 &amp; "_Cidades"),ROW(A22)),"")</f>
        <v/>
      </c>
      <c r="V35" s="168"/>
      <c r="W35" s="169"/>
      <c r="X35" s="167" t="str" cm="1">
        <f t="array" aca="1" ref="X35" ca="1">IFERROR(INDEX(INDIRECT($L$7 &amp; "_Regioes"),ROW(A22)),"")</f>
        <v/>
      </c>
      <c r="Y35" s="169"/>
    </row>
    <row r="36" spans="1:25" ht="15.75" thickBot="1" x14ac:dyDescent="0.3">
      <c r="A36" s="359"/>
      <c r="B36" s="360"/>
      <c r="C36" s="360"/>
      <c r="D36" s="360"/>
      <c r="E36" s="360"/>
      <c r="F36" s="360"/>
      <c r="G36" s="360"/>
      <c r="H36" s="360"/>
      <c r="I36" s="360"/>
      <c r="J36" s="360"/>
      <c r="K36" s="360"/>
      <c r="L36" s="361"/>
      <c r="N36" s="302"/>
      <c r="O36" s="303"/>
      <c r="P36" s="303"/>
      <c r="Q36" s="303"/>
      <c r="R36" s="303"/>
      <c r="S36" s="304"/>
      <c r="U36" s="167" t="str" cm="1">
        <f t="array" aca="1" ref="U36" ca="1">IFERROR(INDEX(INDIRECT($L$7 &amp; "_Cidades"),ROW(A23)),"")</f>
        <v/>
      </c>
      <c r="V36" s="168"/>
      <c r="W36" s="169"/>
      <c r="X36" s="167" t="str" cm="1">
        <f t="array" aca="1" ref="X36" ca="1">IFERROR(INDEX(INDIRECT($L$7 &amp; "_Regioes"),ROW(A23)),"")</f>
        <v/>
      </c>
      <c r="Y36" s="169"/>
    </row>
    <row r="37" spans="1:25" ht="15.75" thickBot="1" x14ac:dyDescent="0.3">
      <c r="A37" s="359"/>
      <c r="B37" s="360"/>
      <c r="C37" s="360"/>
      <c r="D37" s="360"/>
      <c r="E37" s="360"/>
      <c r="F37" s="360"/>
      <c r="G37" s="360"/>
      <c r="H37" s="360"/>
      <c r="I37" s="360"/>
      <c r="J37" s="360"/>
      <c r="K37" s="360"/>
      <c r="L37" s="361"/>
      <c r="N37" s="296" t="s">
        <v>90</v>
      </c>
      <c r="O37" s="297"/>
      <c r="P37" s="297"/>
      <c r="Q37" s="297"/>
      <c r="R37" s="297"/>
      <c r="S37" s="298"/>
      <c r="U37" s="167" t="str" cm="1">
        <f t="array" aca="1" ref="U37" ca="1">IFERROR(INDEX(INDIRECT($L$7 &amp; "_Cidades"),ROW(A24)),"")</f>
        <v/>
      </c>
      <c r="V37" s="168"/>
      <c r="W37" s="169"/>
      <c r="X37" s="167" t="str" cm="1">
        <f t="array" aca="1" ref="X37" ca="1">IFERROR(INDEX(INDIRECT($L$7 &amp; "_Regioes"),ROW(A24)),"")</f>
        <v/>
      </c>
      <c r="Y37" s="169"/>
    </row>
    <row r="38" spans="1:25" ht="15.75" thickBot="1" x14ac:dyDescent="0.3">
      <c r="A38" s="359"/>
      <c r="B38" s="360"/>
      <c r="C38" s="360"/>
      <c r="D38" s="360"/>
      <c r="E38" s="360"/>
      <c r="F38" s="360"/>
      <c r="G38" s="360"/>
      <c r="H38" s="360"/>
      <c r="I38" s="360"/>
      <c r="J38" s="360"/>
      <c r="K38" s="360"/>
      <c r="L38" s="361"/>
      <c r="N38" s="299"/>
      <c r="O38" s="300"/>
      <c r="P38" s="300"/>
      <c r="Q38" s="300"/>
      <c r="R38" s="300"/>
      <c r="S38" s="301"/>
      <c r="U38" s="167" t="str" cm="1">
        <f t="array" aca="1" ref="U38" ca="1">IFERROR(INDEX(INDIRECT($L$7 &amp; "_Cidades"),ROW(A25)),"")</f>
        <v/>
      </c>
      <c r="V38" s="168"/>
      <c r="W38" s="169"/>
      <c r="X38" s="167" t="str" cm="1">
        <f t="array" aca="1" ref="X38" ca="1">IFERROR(INDEX(INDIRECT($L$7 &amp; "_Regioes"),ROW(A25)),"")</f>
        <v/>
      </c>
      <c r="Y38" s="169"/>
    </row>
    <row r="39" spans="1:25" ht="15.75" thickBot="1" x14ac:dyDescent="0.3">
      <c r="A39" s="359"/>
      <c r="B39" s="360"/>
      <c r="C39" s="360"/>
      <c r="D39" s="360"/>
      <c r="E39" s="360"/>
      <c r="F39" s="360"/>
      <c r="G39" s="360"/>
      <c r="H39" s="360"/>
      <c r="I39" s="360"/>
      <c r="J39" s="360"/>
      <c r="K39" s="360"/>
      <c r="L39" s="361"/>
      <c r="N39" s="302"/>
      <c r="O39" s="303"/>
      <c r="P39" s="303"/>
      <c r="Q39" s="303"/>
      <c r="R39" s="303"/>
      <c r="S39" s="304"/>
      <c r="U39" s="167" t="str" cm="1">
        <f t="array" aca="1" ref="U39" ca="1">IFERROR(INDEX(INDIRECT($L$7 &amp; "_Cidades"),ROW(A26)),"")</f>
        <v/>
      </c>
      <c r="V39" s="168"/>
      <c r="W39" s="169"/>
      <c r="X39" s="167" t="str" cm="1">
        <f t="array" aca="1" ref="X39" ca="1">IFERROR(INDEX(INDIRECT($L$7 &amp; "_Regioes"),ROW(A26)),"")</f>
        <v/>
      </c>
      <c r="Y39" s="169"/>
    </row>
    <row r="40" spans="1:25" ht="15.75" thickBot="1" x14ac:dyDescent="0.3">
      <c r="A40" s="359"/>
      <c r="B40" s="360"/>
      <c r="C40" s="360"/>
      <c r="D40" s="360"/>
      <c r="E40" s="360"/>
      <c r="F40" s="360"/>
      <c r="G40" s="360"/>
      <c r="H40" s="360"/>
      <c r="I40" s="360"/>
      <c r="J40" s="360"/>
      <c r="K40" s="360"/>
      <c r="L40" s="361"/>
      <c r="N40" s="296" t="s">
        <v>91</v>
      </c>
      <c r="O40" s="297"/>
      <c r="P40" s="297"/>
      <c r="Q40" s="297"/>
      <c r="R40" s="297"/>
      <c r="S40" s="298"/>
      <c r="U40" s="167" t="str" cm="1">
        <f t="array" aca="1" ref="U40" ca="1">IFERROR(INDEX(INDIRECT($L$7 &amp; "_Cidades"),ROW(A27)),"")</f>
        <v/>
      </c>
      <c r="V40" s="168"/>
      <c r="W40" s="169"/>
      <c r="X40" s="167" t="str" cm="1">
        <f t="array" aca="1" ref="X40" ca="1">IFERROR(INDEX(INDIRECT($L$7 &amp; "_Regioes"),ROW(A27)),"")</f>
        <v/>
      </c>
      <c r="Y40" s="169"/>
    </row>
    <row r="41" spans="1:25" ht="15.75" thickBot="1" x14ac:dyDescent="0.3">
      <c r="A41" s="359"/>
      <c r="B41" s="360"/>
      <c r="C41" s="360"/>
      <c r="D41" s="360"/>
      <c r="E41" s="360"/>
      <c r="F41" s="360"/>
      <c r="G41" s="360"/>
      <c r="H41" s="360"/>
      <c r="I41" s="360"/>
      <c r="J41" s="360"/>
      <c r="K41" s="360"/>
      <c r="L41" s="361"/>
      <c r="N41" s="299"/>
      <c r="O41" s="300"/>
      <c r="P41" s="300"/>
      <c r="Q41" s="300"/>
      <c r="R41" s="300"/>
      <c r="S41" s="301"/>
      <c r="U41" s="167" t="str" cm="1">
        <f t="array" aca="1" ref="U41" ca="1">IFERROR(INDEX(INDIRECT($L$7 &amp; "_Cidades"),ROW(A28)),"")</f>
        <v/>
      </c>
      <c r="V41" s="168"/>
      <c r="W41" s="169"/>
      <c r="X41" s="167" t="str" cm="1">
        <f t="array" aca="1" ref="X41" ca="1">IFERROR(INDEX(INDIRECT($L$7 &amp; "_Regioes"),ROW(A28)),"")</f>
        <v/>
      </c>
      <c r="Y41" s="169"/>
    </row>
    <row r="42" spans="1:25" ht="15.75" thickBot="1" x14ac:dyDescent="0.3">
      <c r="A42" s="359"/>
      <c r="B42" s="360"/>
      <c r="C42" s="360"/>
      <c r="D42" s="360"/>
      <c r="E42" s="360"/>
      <c r="F42" s="360"/>
      <c r="G42" s="360"/>
      <c r="H42" s="360"/>
      <c r="I42" s="360"/>
      <c r="J42" s="360"/>
      <c r="K42" s="360"/>
      <c r="L42" s="361"/>
      <c r="N42" s="302"/>
      <c r="O42" s="303"/>
      <c r="P42" s="303"/>
      <c r="Q42" s="303"/>
      <c r="R42" s="303"/>
      <c r="S42" s="304"/>
      <c r="U42" s="167" t="str" cm="1">
        <f t="array" aca="1" ref="U42" ca="1">IFERROR(INDEX(INDIRECT($L$7 &amp; "_Cidades"),ROW(A29)),"")</f>
        <v/>
      </c>
      <c r="V42" s="168"/>
      <c r="W42" s="169"/>
      <c r="X42" s="167" t="str" cm="1">
        <f t="array" aca="1" ref="X42" ca="1">IFERROR(INDEX(INDIRECT($L$7 &amp; "_Regioes"),ROW(A29)),"")</f>
        <v/>
      </c>
      <c r="Y42" s="169"/>
    </row>
    <row r="43" spans="1:25" ht="15.75" thickBot="1" x14ac:dyDescent="0.3">
      <c r="A43" s="359"/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1"/>
      <c r="N43" s="296" t="s">
        <v>92</v>
      </c>
      <c r="O43" s="297"/>
      <c r="P43" s="297"/>
      <c r="Q43" s="297"/>
      <c r="R43" s="297"/>
      <c r="S43" s="298"/>
      <c r="U43" s="167" t="str" cm="1">
        <f t="array" aca="1" ref="U43" ca="1">IFERROR(INDEX(INDIRECT($L$7 &amp; "_Cidades"),ROW(A30)),"")</f>
        <v/>
      </c>
      <c r="V43" s="168"/>
      <c r="W43" s="169"/>
      <c r="X43" s="167" t="str" cm="1">
        <f t="array" aca="1" ref="X43" ca="1">IFERROR(INDEX(INDIRECT($L$7 &amp; "_Regioes"),ROW(A30)),"")</f>
        <v/>
      </c>
      <c r="Y43" s="169"/>
    </row>
    <row r="44" spans="1:25" ht="15.75" thickBot="1" x14ac:dyDescent="0.3">
      <c r="A44" s="359"/>
      <c r="B44" s="360"/>
      <c r="C44" s="360"/>
      <c r="D44" s="360"/>
      <c r="E44" s="360"/>
      <c r="F44" s="360"/>
      <c r="G44" s="360"/>
      <c r="H44" s="360"/>
      <c r="I44" s="360"/>
      <c r="J44" s="360"/>
      <c r="K44" s="360"/>
      <c r="L44" s="361"/>
      <c r="N44" s="299"/>
      <c r="O44" s="300"/>
      <c r="P44" s="300"/>
      <c r="Q44" s="300"/>
      <c r="R44" s="300"/>
      <c r="S44" s="301"/>
      <c r="U44" s="167" t="str" cm="1">
        <f t="array" aca="1" ref="U44" ca="1">IFERROR(INDEX(INDIRECT($L$7 &amp; "_Cidades"),ROW(A31)),"")</f>
        <v/>
      </c>
      <c r="V44" s="168"/>
      <c r="W44" s="169"/>
      <c r="X44" s="167" t="str" cm="1">
        <f t="array" aca="1" ref="X44" ca="1">IFERROR(INDEX(INDIRECT($L$7 &amp; "_Regioes"),ROW(A31)),"")</f>
        <v/>
      </c>
      <c r="Y44" s="169"/>
    </row>
    <row r="45" spans="1:25" ht="15.75" thickBot="1" x14ac:dyDescent="0.3">
      <c r="A45" s="359"/>
      <c r="B45" s="360"/>
      <c r="C45" s="360"/>
      <c r="D45" s="360"/>
      <c r="E45" s="360"/>
      <c r="F45" s="360"/>
      <c r="G45" s="360"/>
      <c r="H45" s="360"/>
      <c r="I45" s="360"/>
      <c r="J45" s="360"/>
      <c r="K45" s="360"/>
      <c r="L45" s="361"/>
      <c r="N45" s="299"/>
      <c r="O45" s="300"/>
      <c r="P45" s="300"/>
      <c r="Q45" s="300"/>
      <c r="R45" s="300"/>
      <c r="S45" s="301"/>
      <c r="U45" s="167" t="str" cm="1">
        <f t="array" aca="1" ref="U45" ca="1">IFERROR(INDEX(INDIRECT($L$7 &amp; "_Cidades"),ROW(A32)),"")</f>
        <v/>
      </c>
      <c r="V45" s="168"/>
      <c r="W45" s="169"/>
      <c r="X45" s="167" t="str" cm="1">
        <f t="array" aca="1" ref="X45" ca="1">IFERROR(INDEX(INDIRECT($L$7 &amp; "_Regioes"),ROW(A32)),"")</f>
        <v/>
      </c>
      <c r="Y45" s="169"/>
    </row>
    <row r="46" spans="1:25" ht="15.75" customHeight="1" thickBot="1" x14ac:dyDescent="0.3">
      <c r="A46" s="359"/>
      <c r="B46" s="360"/>
      <c r="C46" s="360"/>
      <c r="D46" s="360"/>
      <c r="E46" s="360"/>
      <c r="F46" s="360"/>
      <c r="G46" s="360"/>
      <c r="H46" s="360"/>
      <c r="I46" s="360"/>
      <c r="J46" s="360"/>
      <c r="K46" s="360"/>
      <c r="L46" s="361"/>
      <c r="N46" s="302"/>
      <c r="O46" s="303"/>
      <c r="P46" s="303"/>
      <c r="Q46" s="303"/>
      <c r="R46" s="303"/>
      <c r="S46" s="304"/>
      <c r="U46" s="167" t="str" cm="1">
        <f t="array" aca="1" ref="U46" ca="1">IFERROR(INDEX(INDIRECT($L$7 &amp; "_Cidades"),ROW(A33)),"")</f>
        <v/>
      </c>
      <c r="V46" s="168"/>
      <c r="W46" s="169"/>
      <c r="X46" s="167" t="str" cm="1">
        <f t="array" aca="1" ref="X46" ca="1">IFERROR(INDEX(INDIRECT($L$7 &amp; "_Regioes"),ROW(A33)),"")</f>
        <v/>
      </c>
      <c r="Y46" s="169"/>
    </row>
    <row r="47" spans="1:25" ht="15.75" thickBot="1" x14ac:dyDescent="0.3">
      <c r="A47" s="359"/>
      <c r="B47" s="360"/>
      <c r="C47" s="360"/>
      <c r="D47" s="360"/>
      <c r="E47" s="360"/>
      <c r="F47" s="360"/>
      <c r="G47" s="360"/>
      <c r="H47" s="360"/>
      <c r="I47" s="360"/>
      <c r="J47" s="360"/>
      <c r="K47" s="360"/>
      <c r="L47" s="361"/>
      <c r="U47" s="167" t="str" cm="1">
        <f t="array" aca="1" ref="U47" ca="1">IFERROR(INDEX(INDIRECT($L$7 &amp; "_Cidades"),ROW(A34)),"")</f>
        <v/>
      </c>
      <c r="V47" s="168"/>
      <c r="W47" s="169"/>
      <c r="X47" s="167" t="str" cm="1">
        <f t="array" aca="1" ref="X47" ca="1">IFERROR(INDEX(INDIRECT($L$7 &amp; "_Regioes"),ROW(A34)),"")</f>
        <v/>
      </c>
      <c r="Y47" s="169"/>
    </row>
    <row r="48" spans="1:25" ht="27" customHeight="1" thickBot="1" x14ac:dyDescent="0.3">
      <c r="A48" s="359"/>
      <c r="B48" s="360"/>
      <c r="C48" s="360"/>
      <c r="D48" s="360"/>
      <c r="E48" s="360"/>
      <c r="F48" s="360"/>
      <c r="G48" s="360"/>
      <c r="H48" s="360"/>
      <c r="I48" s="360"/>
      <c r="J48" s="360"/>
      <c r="K48" s="360"/>
      <c r="L48" s="361"/>
      <c r="N48" s="311" t="s">
        <v>114</v>
      </c>
      <c r="O48" s="312"/>
      <c r="P48" s="312"/>
      <c r="Q48" s="312"/>
      <c r="R48" s="312"/>
      <c r="S48" s="313"/>
      <c r="U48" s="167" t="str" cm="1">
        <f t="array" aca="1" ref="U48" ca="1">IFERROR(INDEX(INDIRECT($L$7 &amp; "_Cidades"),ROW(A35)),"")</f>
        <v/>
      </c>
      <c r="V48" s="168"/>
      <c r="W48" s="169"/>
      <c r="X48" s="167" t="str" cm="1">
        <f t="array" aca="1" ref="X48" ca="1">IFERROR(INDEX(INDIRECT($L$7 &amp; "_Regioes"),ROW(A35)),"")</f>
        <v/>
      </c>
      <c r="Y48" s="169"/>
    </row>
    <row r="49" spans="1:25" ht="15" customHeight="1" thickBot="1" x14ac:dyDescent="0.3">
      <c r="A49" s="359"/>
      <c r="B49" s="360"/>
      <c r="C49" s="360"/>
      <c r="D49" s="360"/>
      <c r="E49" s="360"/>
      <c r="F49" s="360"/>
      <c r="G49" s="360"/>
      <c r="H49" s="360"/>
      <c r="I49" s="360"/>
      <c r="J49" s="360"/>
      <c r="K49" s="360"/>
      <c r="L49" s="361"/>
      <c r="N49" s="185" t="s">
        <v>121</v>
      </c>
      <c r="O49" s="186"/>
      <c r="P49" s="308" t="s">
        <v>122</v>
      </c>
      <c r="Q49" s="310"/>
      <c r="R49" s="310"/>
      <c r="S49" s="309"/>
      <c r="U49" s="167" t="str" cm="1">
        <f t="array" aca="1" ref="U49" ca="1">IFERROR(INDEX(INDIRECT($L$7 &amp; "_Cidades"),ROW(A36)),"")</f>
        <v/>
      </c>
      <c r="V49" s="168"/>
      <c r="W49" s="169"/>
      <c r="X49" s="167" t="str" cm="1">
        <f t="array" aca="1" ref="X49" ca="1">IFERROR(INDEX(INDIRECT($L$7 &amp; "_Regioes"),ROW(A36)),"")</f>
        <v/>
      </c>
      <c r="Y49" s="169"/>
    </row>
    <row r="50" spans="1:25" ht="15.75" thickBot="1" x14ac:dyDescent="0.3">
      <c r="A50" s="359"/>
      <c r="B50" s="360"/>
      <c r="C50" s="360"/>
      <c r="D50" s="360"/>
      <c r="E50" s="360"/>
      <c r="F50" s="360"/>
      <c r="G50" s="360"/>
      <c r="H50" s="360"/>
      <c r="I50" s="360"/>
      <c r="J50" s="360"/>
      <c r="K50" s="360"/>
      <c r="L50" s="361"/>
      <c r="N50" s="187"/>
      <c r="O50" s="188"/>
      <c r="P50" s="308" t="s">
        <v>123</v>
      </c>
      <c r="Q50" s="309"/>
      <c r="R50" s="308" t="s">
        <v>124</v>
      </c>
      <c r="S50" s="309"/>
      <c r="U50" s="167" t="str" cm="1">
        <f t="array" aca="1" ref="U50" ca="1">IFERROR(INDEX(INDIRECT($L$7 &amp; "_Cidades"),ROW(A37)),"")</f>
        <v/>
      </c>
      <c r="V50" s="168"/>
      <c r="W50" s="169"/>
      <c r="X50" s="167" t="str" cm="1">
        <f t="array" aca="1" ref="X50" ca="1">IFERROR(INDEX(INDIRECT($L$7 &amp; "_Regioes"),ROW(A37)),"")</f>
        <v/>
      </c>
      <c r="Y50" s="169"/>
    </row>
    <row r="51" spans="1:25" ht="15.75" thickBot="1" x14ac:dyDescent="0.3">
      <c r="A51" s="359"/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1"/>
      <c r="N51" s="189"/>
      <c r="O51" s="190"/>
      <c r="P51" s="33" t="s">
        <v>125</v>
      </c>
      <c r="Q51" s="33" t="s">
        <v>126</v>
      </c>
      <c r="R51" s="33" t="s">
        <v>125</v>
      </c>
      <c r="S51" s="33" t="s">
        <v>126</v>
      </c>
      <c r="U51" s="167" t="str" cm="1">
        <f t="array" aca="1" ref="U51" ca="1">IFERROR(INDEX(INDIRECT($L$7 &amp; "_Cidades"),ROW(A38)),"")</f>
        <v/>
      </c>
      <c r="V51" s="168"/>
      <c r="W51" s="169"/>
      <c r="X51" s="167" t="str" cm="1">
        <f t="array" aca="1" ref="X51" ca="1">IFERROR(INDEX(INDIRECT($L$7 &amp; "_Regioes"),ROW(A38)),"")</f>
        <v/>
      </c>
      <c r="Y51" s="169"/>
    </row>
    <row r="52" spans="1:25" ht="15.75" thickBot="1" x14ac:dyDescent="0.3">
      <c r="A52" s="362"/>
      <c r="B52" s="363"/>
      <c r="C52" s="363"/>
      <c r="D52" s="363"/>
      <c r="E52" s="363"/>
      <c r="F52" s="363"/>
      <c r="G52" s="363"/>
      <c r="H52" s="363"/>
      <c r="I52" s="363"/>
      <c r="J52" s="363"/>
      <c r="K52" s="363"/>
      <c r="L52" s="364"/>
      <c r="N52" s="177" t="s">
        <v>127</v>
      </c>
      <c r="O52" s="178"/>
      <c r="P52" s="178"/>
      <c r="Q52" s="178"/>
      <c r="R52" s="178"/>
      <c r="S52" s="179"/>
      <c r="U52" s="167" t="str" cm="1">
        <f t="array" aca="1" ref="U52" ca="1">IFERROR(INDEX(INDIRECT($L$7 &amp; "_Cidades"),ROW(A39)),"")</f>
        <v/>
      </c>
      <c r="V52" s="168"/>
      <c r="W52" s="169"/>
      <c r="X52" s="167" t="str" cm="1">
        <f t="array" aca="1" ref="X52" ca="1">IFERROR(INDEX(INDIRECT($L$7 &amp; "_Regioes"),ROW(A39)),"")</f>
        <v/>
      </c>
      <c r="Y52" s="169"/>
    </row>
    <row r="53" spans="1:25" ht="15.75" thickBot="1" x14ac:dyDescent="0.3">
      <c r="A53" s="292" t="s">
        <v>93</v>
      </c>
      <c r="B53" s="290"/>
      <c r="C53" s="293"/>
      <c r="D53" s="226" t="s">
        <v>94</v>
      </c>
      <c r="E53" s="227"/>
      <c r="F53" s="227"/>
      <c r="G53" s="226" t="s">
        <v>95</v>
      </c>
      <c r="H53" s="227"/>
      <c r="I53" s="227"/>
      <c r="J53" s="289" t="s">
        <v>96</v>
      </c>
      <c r="K53" s="290"/>
      <c r="L53" s="291"/>
      <c r="N53" s="191" t="s">
        <v>128</v>
      </c>
      <c r="O53" s="192"/>
      <c r="P53" s="21">
        <v>0.20899999999999999</v>
      </c>
      <c r="Q53" s="21">
        <v>0.21099999999999999</v>
      </c>
      <c r="R53" s="21">
        <v>7.0000000000000007E-2</v>
      </c>
      <c r="S53" s="21">
        <v>7.0000000000000007E-2</v>
      </c>
      <c r="U53" s="167" t="str" cm="1">
        <f t="array" aca="1" ref="U53" ca="1">IFERROR(INDEX(INDIRECT($L$7 &amp; "_Cidades"),ROW(A40)),"")</f>
        <v/>
      </c>
      <c r="V53" s="168"/>
      <c r="W53" s="169"/>
      <c r="X53" s="167" t="str" cm="1">
        <f t="array" aca="1" ref="X53" ca="1">IFERROR(INDEX(INDIRECT($L$7 &amp; "_Regioes"),ROW(A40)),"")</f>
        <v/>
      </c>
      <c r="Y53" s="169"/>
    </row>
    <row r="54" spans="1:25" ht="45.75" thickBot="1" x14ac:dyDescent="0.3">
      <c r="A54" s="196" t="s">
        <v>97</v>
      </c>
      <c r="B54" s="179"/>
      <c r="C54" s="5" t="s">
        <v>98</v>
      </c>
      <c r="D54" s="36" t="s">
        <v>99</v>
      </c>
      <c r="E54" s="20" t="s">
        <v>100</v>
      </c>
      <c r="F54" s="20" t="s">
        <v>101</v>
      </c>
      <c r="G54" s="197" t="s">
        <v>102</v>
      </c>
      <c r="H54" s="198"/>
      <c r="I54" s="199"/>
      <c r="J54" s="6" t="s">
        <v>103</v>
      </c>
      <c r="K54" s="5" t="s">
        <v>104</v>
      </c>
      <c r="L54" s="23" t="s">
        <v>101</v>
      </c>
      <c r="N54" s="191" t="s">
        <v>129</v>
      </c>
      <c r="O54" s="192"/>
      <c r="P54" s="21">
        <v>0.123</v>
      </c>
      <c r="Q54" s="21">
        <v>0.14599999999999999</v>
      </c>
      <c r="R54" s="21">
        <v>4.3999999999999997E-2</v>
      </c>
      <c r="S54" s="21">
        <v>4.9000000000000002E-2</v>
      </c>
      <c r="U54" s="167" t="str" cm="1">
        <f t="array" aca="1" ref="U54" ca="1">IFERROR(INDEX(INDIRECT($L$7 &amp; "_Cidades"),ROW(A41)),"")</f>
        <v/>
      </c>
      <c r="V54" s="168"/>
      <c r="W54" s="169"/>
      <c r="X54" s="167" t="str" cm="1">
        <f t="array" aca="1" ref="X54" ca="1">IFERROR(INDEX(INDIRECT($L$7 &amp; "_Regioes"),ROW(A41)),"")</f>
        <v/>
      </c>
      <c r="Y54" s="169"/>
    </row>
    <row r="55" spans="1:25" ht="15.75" thickBot="1" x14ac:dyDescent="0.3">
      <c r="A55" s="196" t="s">
        <v>105</v>
      </c>
      <c r="B55" s="179"/>
      <c r="C55" s="12" t="s">
        <v>106</v>
      </c>
      <c r="D55" s="12" t="s">
        <v>107</v>
      </c>
      <c r="E55" s="12" t="s">
        <v>108</v>
      </c>
      <c r="F55" s="12" t="s">
        <v>109</v>
      </c>
      <c r="G55" s="177" t="s">
        <v>110</v>
      </c>
      <c r="H55" s="178"/>
      <c r="I55" s="178"/>
      <c r="J55" s="13" t="s">
        <v>111</v>
      </c>
      <c r="K55" s="8" t="s">
        <v>112</v>
      </c>
      <c r="L55" s="23" t="s">
        <v>113</v>
      </c>
      <c r="N55" s="191" t="s">
        <v>130</v>
      </c>
      <c r="O55" s="192"/>
      <c r="P55" s="21">
        <v>6.6000000000000003E-2</v>
      </c>
      <c r="Q55" s="32">
        <v>0.09</v>
      </c>
      <c r="R55" s="21">
        <v>2.1999999999999999E-2</v>
      </c>
      <c r="S55" s="21">
        <v>0.03</v>
      </c>
      <c r="U55" s="167" t="str" cm="1">
        <f t="array" aca="1" ref="U55" ca="1">IFERROR(INDEX(INDIRECT($L$7 &amp; "_Cidades"),ROW(A42)),"")</f>
        <v/>
      </c>
      <c r="V55" s="168"/>
      <c r="W55" s="169"/>
      <c r="X55" s="167" t="str" cm="1">
        <f t="array" aca="1" ref="X55" ca="1">IFERROR(INDEX(INDIRECT($L$7 &amp; "_Regioes"),ROW(A42)),"")</f>
        <v/>
      </c>
      <c r="Y55" s="169"/>
    </row>
    <row r="56" spans="1:25" ht="15.75" customHeight="1" thickBot="1" x14ac:dyDescent="0.3">
      <c r="A56" s="196" t="s">
        <v>115</v>
      </c>
      <c r="B56" s="179"/>
      <c r="C56" s="12" t="s">
        <v>116</v>
      </c>
      <c r="D56" s="12" t="s">
        <v>117</v>
      </c>
      <c r="E56" s="12" t="s">
        <v>117</v>
      </c>
      <c r="F56" s="12" t="s">
        <v>118</v>
      </c>
      <c r="G56" s="177" t="s">
        <v>119</v>
      </c>
      <c r="H56" s="178"/>
      <c r="I56" s="178"/>
      <c r="J56" s="13" t="s">
        <v>120</v>
      </c>
      <c r="K56" s="8" t="s">
        <v>120</v>
      </c>
      <c r="L56" s="23" t="s">
        <v>120</v>
      </c>
      <c r="N56" s="191" t="s">
        <v>1072</v>
      </c>
      <c r="O56" s="192"/>
      <c r="P56" s="21">
        <v>0.23100000000000001</v>
      </c>
      <c r="Q56" s="21">
        <v>0.19800000000000001</v>
      </c>
      <c r="R56" s="21">
        <v>7.6999999999999999E-2</v>
      </c>
      <c r="S56" s="21">
        <v>6.6000000000000003E-2</v>
      </c>
      <c r="U56" s="167" t="str" cm="1">
        <f t="array" aca="1" ref="U56" ca="1">IFERROR(INDEX(INDIRECT($L$7 &amp; "_Cidades"),ROW(A43)),"")</f>
        <v/>
      </c>
      <c r="V56" s="168"/>
      <c r="W56" s="169"/>
      <c r="X56" s="167" t="str" cm="1">
        <f t="array" aca="1" ref="X56" ca="1">IFERROR(INDEX(INDIRECT($L$7 &amp; "_Regioes"),ROW(A43)),"")</f>
        <v/>
      </c>
      <c r="Y56" s="169"/>
    </row>
    <row r="57" spans="1:25" ht="15.75" customHeight="1" thickBot="1" x14ac:dyDescent="0.3">
      <c r="A57" s="57"/>
      <c r="B57" s="58"/>
      <c r="C57" s="58"/>
      <c r="D57" s="59"/>
      <c r="E57" s="59"/>
      <c r="F57" s="62" t="str">
        <f>IF(C57="","",(((D57/2)+E57)*C57)/1)</f>
        <v/>
      </c>
      <c r="G57" s="183"/>
      <c r="H57" s="184"/>
      <c r="I57" s="193"/>
      <c r="J57" s="70" t="str" cm="1">
        <f t="array" ref="J57">IFERROR(
IF(
AND(
OR($I$6="440/220 V",$I$6="440/380 V"),
OR(
G57="3 # 2(2)",
G57="3 # 1/0(1/0)",
G57="3 # 4/0(1/0)",
G57="3x1x35+35",
G57="3x1x70+70",
G57="3x1x120+70",
G57="3x1x185+120"
)
),
"SELECIONAR CABO BIFÁSICO",
IF(
AND(
OR($I$6="127/220 V",$I$6="220/380 V"),
OR(
G57="2 # 2(2)",
G57="2 # 1/0(1/0)",
G57="2 # 4/0(1/0)",
G57="2x1x35+35",
G57="2x1x70+70",
G57="2x1x120+70"
)
),
"SELECIONAR CABO TRIFÁSICO",
IF(
OR($I$6="440/220 V",$I$6="440/380 V"),
INDEX(
$P$68:$S$73,
MATCH(G57,$N$68:$N$73,0),
IF(AND($I$6="440/220 V",$L$6=1),1,
IF(AND($I$6="440/220 V",$L$6=0.8),2,
IF(AND($I$6="440/380 V",$L$6=1),3,
IF(AND($I$6="440/380 V",$L$6=0.8),4,"")
)))
),
INDEX(
$P$53:$S$59,
MATCH(G57,$N$53:$N$59,0),
IF(AND($I$6="127/220 V",$L$6=1),1,
IF(AND($I$6="127/220 V",$L$6=0.8),2,
IF(AND($I$6="220/380 V",$L$6=1),3,
IF(AND($I$6="220/380 V",$L$6=0.8),4,"")
)))
)
)
)
),
""
)</f>
        <v/>
      </c>
      <c r="K57" s="25" t="str">
        <f>IFERROR(IF(G57="","",F57*J57),"")</f>
        <v/>
      </c>
      <c r="L57" s="26" t="str">
        <f>IFERROR(IF(K57="","",IF(A57="TR",K57,VLOOKUP(A57,$B$57:$L$70,11,1)+K57)),"")</f>
        <v/>
      </c>
      <c r="N57" s="191" t="s">
        <v>131</v>
      </c>
      <c r="O57" s="192"/>
      <c r="P57" s="21">
        <v>0.11799999999999999</v>
      </c>
      <c r="Q57" s="21">
        <v>0.106</v>
      </c>
      <c r="R57" s="21">
        <v>0.04</v>
      </c>
      <c r="S57" s="21">
        <v>3.5999999999999997E-2</v>
      </c>
      <c r="U57" s="167" t="str" cm="1">
        <f t="array" aca="1" ref="U57" ca="1">IFERROR(INDEX(INDIRECT($L$7 &amp; "_Cidades"),ROW(A44)),"")</f>
        <v/>
      </c>
      <c r="V57" s="168"/>
      <c r="W57" s="169"/>
      <c r="X57" s="167" t="str" cm="1">
        <f t="array" aca="1" ref="X57" ca="1">IFERROR(INDEX(INDIRECT($L$7 &amp; "_Regioes"),ROW(A44)),"")</f>
        <v/>
      </c>
      <c r="Y57" s="169"/>
    </row>
    <row r="58" spans="1:25" ht="15.75" thickBot="1" x14ac:dyDescent="0.3">
      <c r="A58" s="57"/>
      <c r="B58" s="58"/>
      <c r="C58" s="58"/>
      <c r="D58" s="59"/>
      <c r="E58" s="59"/>
      <c r="F58" s="62" t="str">
        <f t="shared" ref="F58:F70" si="0">IF(C58="","",(((D58/2)+E58)*C58)/1)</f>
        <v/>
      </c>
      <c r="G58" s="183"/>
      <c r="H58" s="184"/>
      <c r="I58" s="193"/>
      <c r="J58" s="70" t="str" cm="1">
        <f t="array" ref="J58">IFERROR(
IF(
AND(
OR($I$6="440/220 V",$I$6="440/380 V"),
OR(
G58="3 # 2(2)",
G58="3 # 1/0(1/0)",
G58="3 # 4/0(1/0)",
G58="3x1x35+35",
G58="3x1x70+70",
G58="3x1x120+70",
G58="3x1x185+120"
)
),
"SELECIONAR CABO BIFÁSICO",
IF(
AND(
OR($I$6="127/220 V",$I$6="220/380 V"),
OR(
G58="2 # 2(2)",
G58="2 # 1/0(1/0)",
G58="2 # 4/0(1/0)",
G58="2x1x35+35",
G58="2x1x70+70",
G58="2x1x120+70"
)
),
"SELECIONAR CABO TRIFÁSICO",
IF(
OR($I$6="440/220 V",$I$6="440/380 V"),
INDEX(
$P$68:$S$73,
MATCH(G58,$N$68:$N$73,0),
IF(AND($I$6="440/220 V",$L$6=1),1,
IF(AND($I$6="440/220 V",$L$6=0.8),2,
IF(AND($I$6="440/380 V",$L$6=1),3,
IF(AND($I$6="440/380 V",$L$6=0.8),4,"")
)))
),
INDEX(
$P$53:$S$59,
MATCH(G58,$N$53:$N$59,0),
IF(AND($I$6="127/220 V",$L$6=1),1,
IF(AND($I$6="127/220 V",$L$6=0.8),2,
IF(AND($I$6="220/380 V",$L$6=1),3,
IF(AND($I$6="220/380 V",$L$6=0.8),4,"")
)))
)
)
)
),
""
)</f>
        <v/>
      </c>
      <c r="K58" s="25" t="str">
        <f t="shared" ref="K58:K70" si="1">IFERROR(IF(G58="","",F58*J58),"")</f>
        <v/>
      </c>
      <c r="L58" s="26" t="str">
        <f t="shared" ref="L58:L70" si="2">IFERROR(IF(K58="","",IF(A58="TR",K58,VLOOKUP(A58,$B$57:$L$70,11,1)+K58)),"")</f>
        <v/>
      </c>
      <c r="N58" s="191" t="s">
        <v>132</v>
      </c>
      <c r="O58" s="192"/>
      <c r="P58" s="21">
        <v>7.0999999999999994E-2</v>
      </c>
      <c r="Q58" s="21">
        <v>6.8000000000000005E-2</v>
      </c>
      <c r="R58" s="21">
        <v>2.4E-2</v>
      </c>
      <c r="S58" s="21">
        <v>2.3E-2</v>
      </c>
      <c r="U58" s="167" t="str" cm="1">
        <f t="array" aca="1" ref="U58" ca="1">IFERROR(INDEX(INDIRECT($L$7 &amp; "_Cidades"),ROW(A45)),"")</f>
        <v/>
      </c>
      <c r="V58" s="168"/>
      <c r="W58" s="169"/>
      <c r="X58" s="167" t="str" cm="1">
        <f t="array" aca="1" ref="X58" ca="1">IFERROR(INDEX(INDIRECT($L$7 &amp; "_Regioes"),ROW(A45)),"")</f>
        <v/>
      </c>
      <c r="Y58" s="169"/>
    </row>
    <row r="59" spans="1:25" ht="15.75" thickBot="1" x14ac:dyDescent="0.3">
      <c r="A59" s="57"/>
      <c r="B59" s="58"/>
      <c r="C59" s="58"/>
      <c r="D59" s="59"/>
      <c r="E59" s="59"/>
      <c r="F59" s="62" t="str">
        <f t="shared" si="0"/>
        <v/>
      </c>
      <c r="G59" s="183"/>
      <c r="H59" s="184"/>
      <c r="I59" s="193"/>
      <c r="J59" s="70" t="str" cm="1">
        <f t="array" ref="J59">IFERROR(
IF(
AND(
OR($I$6="440/220 V",$I$6="440/380 V"),
OR(
G59="3 # 2(2)",
G59="3 # 1/0(1/0)",
G59="3 # 4/0(1/0)",
G59="3x1x35+35",
G59="3x1x70+70",
G59="3x1x120+70",
G59="3x1x185+120"
)
),
"SELECIONAR CABO BIFÁSICO",
IF(
AND(
OR($I$6="127/220 V",$I$6="220/380 V"),
OR(
G59="2 # 2(2)",
G59="2 # 1/0(1/0)",
G59="2 # 4/0(1/0)",
G59="2x1x35+35",
G59="2x1x70+70",
G59="2x1x120+70"
)
),
"SELECIONAR CABO TRIFÁSICO",
IF(
OR($I$6="440/220 V",$I$6="440/380 V"),
INDEX(
$P$68:$S$73,
MATCH(G59,$N$68:$N$73,0),
IF(AND($I$6="440/220 V",$L$6=1),1,
IF(AND($I$6="440/220 V",$L$6=0.8),2,
IF(AND($I$6="440/380 V",$L$6=1),3,
IF(AND($I$6="440/380 V",$L$6=0.8),4,"")
)))
),
INDEX(
$P$53:$S$59,
MATCH(G59,$N$53:$N$59,0),
IF(AND($I$6="127/220 V",$L$6=1),1,
IF(AND($I$6="127/220 V",$L$6=0.8),2,
IF(AND($I$6="220/380 V",$L$6=1),3,
IF(AND($I$6="220/380 V",$L$6=0.8),4,"")
)))
)
)
)
),
""
)</f>
        <v/>
      </c>
      <c r="K59" s="25" t="str">
        <f t="shared" si="1"/>
        <v/>
      </c>
      <c r="L59" s="26" t="str">
        <f t="shared" si="2"/>
        <v/>
      </c>
      <c r="N59" s="191" t="s">
        <v>133</v>
      </c>
      <c r="O59" s="192"/>
      <c r="P59" s="21">
        <v>4.3999999999999997E-2</v>
      </c>
      <c r="Q59" s="32">
        <v>0.05</v>
      </c>
      <c r="R59" s="21">
        <v>1.4999999999999999E-2</v>
      </c>
      <c r="S59" s="21">
        <v>1.7000000000000001E-2</v>
      </c>
      <c r="U59" s="167" t="str" cm="1">
        <f t="array" aca="1" ref="U59" ca="1">IFERROR(INDEX(INDIRECT($L$7 &amp; "_Cidades"),ROW(A46)),"")</f>
        <v/>
      </c>
      <c r="V59" s="168"/>
      <c r="W59" s="169"/>
      <c r="X59" s="167" t="str" cm="1">
        <f t="array" aca="1" ref="X59" ca="1">IFERROR(INDEX(INDIRECT($L$7 &amp; "_Regioes"),ROW(A46)),"")</f>
        <v/>
      </c>
      <c r="Y59" s="169"/>
    </row>
    <row r="60" spans="1:25" ht="15.75" thickBot="1" x14ac:dyDescent="0.3">
      <c r="A60" s="57"/>
      <c r="B60" s="58"/>
      <c r="C60" s="58"/>
      <c r="D60" s="59"/>
      <c r="E60" s="59"/>
      <c r="F60" s="62" t="str">
        <f t="shared" si="0"/>
        <v/>
      </c>
      <c r="G60" s="183"/>
      <c r="H60" s="184"/>
      <c r="I60" s="193"/>
      <c r="J60" s="70" t="str" cm="1">
        <f t="array" ref="J60">IFERROR(
IF(
AND(
OR($I$6="440/220 V",$I$6="440/380 V"),
OR(
G60="3 # 2(2)",
G60="3 # 1/0(1/0)",
G60="3 # 4/0(1/0)",
G60="3x1x35+35",
G60="3x1x70+70",
G60="3x1x120+70",
G60="3x1x185+120"
)
),
"SELECIONAR CABO BIFÁSICO",
IF(
AND(
OR($I$6="127/220 V",$I$6="220/380 V"),
OR(
G60="2 # 2(2)",
G60="2 # 1/0(1/0)",
G60="2 # 4/0(1/0)",
G60="2x1x35+35",
G60="2x1x70+70",
G60="2x1x120+70"
)
),
"SELECIONAR CABO TRIFÁSICO",
IF(
OR($I$6="440/220 V",$I$6="440/380 V"),
INDEX(
$P$68:$S$73,
MATCH(G60,$N$68:$N$73,0),
IF(AND($I$6="440/220 V",$L$6=1),1,
IF(AND($I$6="440/220 V",$L$6=0.8),2,
IF(AND($I$6="440/380 V",$L$6=1),3,
IF(AND($I$6="440/380 V",$L$6=0.8),4,"")
)))
),
INDEX(
$P$53:$S$59,
MATCH(G60,$N$53:$N$59,0),
IF(AND($I$6="127/220 V",$L$6=1),1,
IF(AND($I$6="127/220 V",$L$6=0.8),2,
IF(AND($I$6="220/380 V",$L$6=1),3,
IF(AND($I$6="220/380 V",$L$6=0.8),4,"")
)))
)
)
)
),
""
)</f>
        <v/>
      </c>
      <c r="K60" s="25" t="str">
        <f t="shared" si="1"/>
        <v/>
      </c>
      <c r="L60" s="26" t="str">
        <f t="shared" si="2"/>
        <v/>
      </c>
      <c r="U60" s="167" t="str" cm="1">
        <f t="array" aca="1" ref="U60" ca="1">IFERROR(INDEX(INDIRECT($L$7 &amp; "_Cidades"),ROW(A47)),"")</f>
        <v/>
      </c>
      <c r="V60" s="168"/>
      <c r="W60" s="169"/>
      <c r="X60" s="167" t="str" cm="1">
        <f t="array" aca="1" ref="X60" ca="1">IFERROR(INDEX(INDIRECT($L$7 &amp; "_Regioes"),ROW(A47)),"")</f>
        <v/>
      </c>
      <c r="Y60" s="169"/>
    </row>
    <row r="61" spans="1:25" ht="15.75" customHeight="1" thickBot="1" x14ac:dyDescent="0.3">
      <c r="A61" s="57"/>
      <c r="B61" s="58"/>
      <c r="C61" s="58"/>
      <c r="D61" s="59"/>
      <c r="E61" s="59"/>
      <c r="F61" s="62" t="str">
        <f t="shared" si="0"/>
        <v/>
      </c>
      <c r="G61" s="183"/>
      <c r="H61" s="184"/>
      <c r="I61" s="193"/>
      <c r="J61" s="70" t="str" cm="1">
        <f t="array" ref="J61">IFERROR(
IF(
AND(
OR($I$6="440/220 V",$I$6="440/380 V"),
OR(
G61="3 # 2(2)",
G61="3 # 1/0(1/0)",
G61="3 # 4/0(1/0)",
G61="3x1x35+35",
G61="3x1x70+70",
G61="3x1x120+70",
G61="3x1x185+120"
)
),
"SELECIONAR CABO BIFÁSICO",
IF(
AND(
OR($I$6="127/220 V",$I$6="220/380 V"),
OR(
G61="2 # 2(2)",
G61="2 # 1/0(1/0)",
G61="2 # 4/0(1/0)",
G61="2x1x35+35",
G61="2x1x70+70",
G61="2x1x120+70"
)
),
"SELECIONAR CABO TRIFÁSICO",
IF(
OR($I$6="440/220 V",$I$6="440/380 V"),
INDEX(
$P$68:$S$73,
MATCH(G61,$N$68:$N$73,0),
IF(AND($I$6="440/220 V",$L$6=1),1,
IF(AND($I$6="440/220 V",$L$6=0.8),2,
IF(AND($I$6="440/380 V",$L$6=1),3,
IF(AND($I$6="440/380 V",$L$6=0.8),4,"")
)))
),
INDEX(
$P$53:$S$59,
MATCH(G61,$N$53:$N$59,0),
IF(AND($I$6="127/220 V",$L$6=1),1,
IF(AND($I$6="127/220 V",$L$6=0.8),2,
IF(AND($I$6="220/380 V",$L$6=1),3,
IF(AND($I$6="220/380 V",$L$6=0.8),4,"")
)))
)
)
)
),
""
)</f>
        <v/>
      </c>
      <c r="K61" s="25" t="str">
        <f t="shared" si="1"/>
        <v/>
      </c>
      <c r="L61" s="26" t="str">
        <f t="shared" si="2"/>
        <v/>
      </c>
      <c r="U61" s="167" t="str" cm="1">
        <f t="array" aca="1" ref="U61" ca="1">IFERROR(INDEX(INDIRECT($L$7 &amp; "_Cidades"),ROW(A48)),"")</f>
        <v/>
      </c>
      <c r="V61" s="168"/>
      <c r="W61" s="169"/>
      <c r="X61" s="167" t="str" cm="1">
        <f t="array" aca="1" ref="X61" ca="1">IFERROR(INDEX(INDIRECT($L$7 &amp; "_Regioes"),ROW(A48)),"")</f>
        <v/>
      </c>
      <c r="Y61" s="169"/>
    </row>
    <row r="62" spans="1:25" ht="15.75" thickBot="1" x14ac:dyDescent="0.3">
      <c r="A62" s="57"/>
      <c r="B62" s="58"/>
      <c r="C62" s="58"/>
      <c r="D62" s="59"/>
      <c r="E62" s="59"/>
      <c r="F62" s="62" t="str">
        <f t="shared" si="0"/>
        <v/>
      </c>
      <c r="G62" s="183"/>
      <c r="H62" s="184"/>
      <c r="I62" s="193"/>
      <c r="J62" s="70" t="str" cm="1">
        <f t="array" ref="J62">IFERROR(
IF(
AND(
OR($I$6="440/220 V",$I$6="440/380 V"),
OR(
G62="3 # 2(2)",
G62="3 # 1/0(1/0)",
G62="3 # 4/0(1/0)",
G62="3x1x35+35",
G62="3x1x70+70",
G62="3x1x120+70",
G62="3x1x185+120"
)
),
"SELECIONAR CABO BIFÁSICO",
IF(
AND(
OR($I$6="127/220 V",$I$6="220/380 V"),
OR(
G62="2 # 2(2)",
G62="2 # 1/0(1/0)",
G62="2 # 4/0(1/0)",
G62="2x1x35+35",
G62="2x1x70+70",
G62="2x1x120+70"
)
),
"SELECIONAR CABO TRIFÁSICO",
IF(
OR($I$6="440/220 V",$I$6="440/380 V"),
INDEX(
$P$68:$S$73,
MATCH(G62,$N$68:$N$73,0),
IF(AND($I$6="440/220 V",$L$6=1),1,
IF(AND($I$6="440/220 V",$L$6=0.8),2,
IF(AND($I$6="440/380 V",$L$6=1),3,
IF(AND($I$6="440/380 V",$L$6=0.8),4,"")
)))
),
INDEX(
$P$53:$S$59,
MATCH(G62,$N$53:$N$59,0),
IF(AND($I$6="127/220 V",$L$6=1),1,
IF(AND($I$6="127/220 V",$L$6=0.8),2,
IF(AND($I$6="220/380 V",$L$6=1),3,
IF(AND($I$6="220/380 V",$L$6=0.8),4,"")
)))
)
)
)
),
""
)</f>
        <v/>
      </c>
      <c r="K62" s="25" t="str">
        <f t="shared" si="1"/>
        <v/>
      </c>
      <c r="L62" s="26" t="str">
        <f t="shared" si="2"/>
        <v/>
      </c>
      <c r="N62" s="322" t="s">
        <v>114</v>
      </c>
      <c r="O62" s="322"/>
      <c r="P62" s="322"/>
      <c r="Q62" s="322"/>
      <c r="R62" s="322"/>
      <c r="S62" s="322"/>
      <c r="U62" s="167" t="str" cm="1">
        <f t="array" aca="1" ref="U62" ca="1">IFERROR(INDEX(INDIRECT($L$7 &amp; "_Cidades"),ROW(A49)),"")</f>
        <v/>
      </c>
      <c r="V62" s="168"/>
      <c r="W62" s="169"/>
      <c r="X62" s="167" t="str" cm="1">
        <f t="array" aca="1" ref="X62" ca="1">IFERROR(INDEX(INDIRECT($L$7 &amp; "_Regioes"),ROW(A49)),"")</f>
        <v/>
      </c>
      <c r="Y62" s="169"/>
    </row>
    <row r="63" spans="1:25" ht="15.75" thickBot="1" x14ac:dyDescent="0.3">
      <c r="A63" s="57"/>
      <c r="B63" s="58"/>
      <c r="C63" s="58"/>
      <c r="D63" s="60"/>
      <c r="E63" s="60"/>
      <c r="F63" s="62" t="str">
        <f t="shared" si="0"/>
        <v/>
      </c>
      <c r="G63" s="183"/>
      <c r="H63" s="184"/>
      <c r="I63" s="193"/>
      <c r="J63" s="70" t="str" cm="1">
        <f t="array" ref="J63">IFERROR(
IF(
AND(
OR($I$6="440/220 V",$I$6="440/380 V"),
OR(
G63="3 # 2(2)",
G63="3 # 1/0(1/0)",
G63="3 # 4/0(1/0)",
G63="3x1x35+35",
G63="3x1x70+70",
G63="3x1x120+70",
G63="3x1x185+120"
)
),
"SELECIONAR CABO BIFÁSICO",
IF(
AND(
OR($I$6="127/220 V",$I$6="220/380 V"),
OR(
G63="2 # 2(2)",
G63="2 # 1/0(1/0)",
G63="2 # 4/0(1/0)",
G63="2x1x35+35",
G63="2x1x70+70",
G63="2x1x120+70"
)
),
"SELECIONAR CABO TRIFÁSICO",
IF(
OR($I$6="440/220 V",$I$6="440/380 V"),
INDEX(
$P$68:$S$73,
MATCH(G63,$N$68:$N$73,0),
IF(AND($I$6="440/220 V",$L$6=1),1,
IF(AND($I$6="440/220 V",$L$6=0.8),2,
IF(AND($I$6="440/380 V",$L$6=1),3,
IF(AND($I$6="440/380 V",$L$6=0.8),4,"")
)))
),
INDEX(
$P$53:$S$59,
MATCH(G63,$N$53:$N$59,0),
IF(AND($I$6="127/220 V",$L$6=1),1,
IF(AND($I$6="127/220 V",$L$6=0.8),2,
IF(AND($I$6="220/380 V",$L$6=1),3,
IF(AND($I$6="220/380 V",$L$6=0.8),4,"")
)))
)
)
)
),
""
)</f>
        <v/>
      </c>
      <c r="K63" s="25" t="str">
        <f t="shared" si="1"/>
        <v/>
      </c>
      <c r="L63" s="26" t="str">
        <f t="shared" si="2"/>
        <v/>
      </c>
      <c r="N63" s="323"/>
      <c r="O63" s="323"/>
      <c r="P63" s="323"/>
      <c r="Q63" s="323"/>
      <c r="R63" s="323"/>
      <c r="S63" s="323"/>
      <c r="U63" s="167" t="str" cm="1">
        <f t="array" aca="1" ref="U63" ca="1">IFERROR(INDEX(INDIRECT($L$7 &amp; "_Cidades"),ROW(A50)),"")</f>
        <v/>
      </c>
      <c r="V63" s="168"/>
      <c r="W63" s="169"/>
      <c r="X63" s="167" t="str" cm="1">
        <f t="array" aca="1" ref="X63" ca="1">IFERROR(INDEX(INDIRECT($L$7 &amp; "_Regioes"),ROW(A50)),"")</f>
        <v/>
      </c>
      <c r="Y63" s="169"/>
    </row>
    <row r="64" spans="1:25" ht="15.75" thickBot="1" x14ac:dyDescent="0.3">
      <c r="A64" s="57"/>
      <c r="B64" s="58"/>
      <c r="C64" s="58"/>
      <c r="D64" s="60"/>
      <c r="E64" s="60"/>
      <c r="F64" s="62" t="str">
        <f t="shared" si="0"/>
        <v/>
      </c>
      <c r="G64" s="183"/>
      <c r="H64" s="184"/>
      <c r="I64" s="193"/>
      <c r="J64" s="70" t="str" cm="1">
        <f t="array" ref="J64">IFERROR(
IF(
AND(
OR($I$6="440/220 V",$I$6="440/380 V"),
OR(
G64="3 # 2(2)",
G64="3 # 1/0(1/0)",
G64="3 # 4/0(1/0)",
G64="3x1x35+35",
G64="3x1x70+70",
G64="3x1x120+70",
G64="3x1x185+120"
)
),
"SELECIONAR CABO BIFÁSICO",
IF(
AND(
OR($I$6="127/220 V",$I$6="220/380 V"),
OR(
G64="2 # 2(2)",
G64="2 # 1/0(1/0)",
G64="2 # 4/0(1/0)",
G64="2x1x35+35",
G64="2x1x70+70",
G64="2x1x120+70"
)
),
"SELECIONAR CABO TRIFÁSICO",
IF(
OR($I$6="440/220 V",$I$6="440/380 V"),
INDEX(
$P$68:$S$73,
MATCH(G64,$N$68:$N$73,0),
IF(AND($I$6="440/220 V",$L$6=1),1,
IF(AND($I$6="440/220 V",$L$6=0.8),2,
IF(AND($I$6="440/380 V",$L$6=1),3,
IF(AND($I$6="440/380 V",$L$6=0.8),4,"")
)))
),
INDEX(
$P$53:$S$59,
MATCH(G64,$N$53:$N$59,0),
IF(AND($I$6="127/220 V",$L$6=1),1,
IF(AND($I$6="127/220 V",$L$6=0.8),2,
IF(AND($I$6="220/380 V",$L$6=1),3,
IF(AND($I$6="220/380 V",$L$6=0.8),4,"")
)))
)
)
)
),
""
)</f>
        <v/>
      </c>
      <c r="K64" s="25" t="str">
        <f t="shared" si="1"/>
        <v/>
      </c>
      <c r="L64" s="26" t="str">
        <f t="shared" si="2"/>
        <v/>
      </c>
      <c r="N64" s="185" t="s">
        <v>121</v>
      </c>
      <c r="O64" s="186"/>
      <c r="P64" s="308" t="s">
        <v>122</v>
      </c>
      <c r="Q64" s="310"/>
      <c r="R64" s="310"/>
      <c r="S64" s="309"/>
      <c r="U64" s="167" t="str" cm="1">
        <f t="array" aca="1" ref="U64" ca="1">IFERROR(INDEX(INDIRECT($L$7 &amp; "_Cidades"),ROW(A51)),"")</f>
        <v/>
      </c>
      <c r="V64" s="168"/>
      <c r="W64" s="169"/>
      <c r="X64" s="167" t="str" cm="1">
        <f t="array" aca="1" ref="X64" ca="1">IFERROR(INDEX(INDIRECT($L$7 &amp; "_Regioes"),ROW(A51)),"")</f>
        <v/>
      </c>
      <c r="Y64" s="169"/>
    </row>
    <row r="65" spans="1:25" ht="15.75" thickBot="1" x14ac:dyDescent="0.3">
      <c r="A65" s="57"/>
      <c r="B65" s="58"/>
      <c r="C65" s="58"/>
      <c r="D65" s="60"/>
      <c r="E65" s="60"/>
      <c r="F65" s="62" t="str">
        <f t="shared" si="0"/>
        <v/>
      </c>
      <c r="G65" s="183"/>
      <c r="H65" s="184"/>
      <c r="I65" s="193"/>
      <c r="J65" s="70" t="str" cm="1">
        <f t="array" ref="J65">IFERROR(
IF(
AND(
OR($I$6="440/220 V",$I$6="440/380 V"),
OR(
G65="3 # 2(2)",
G65="3 # 1/0(1/0)",
G65="3 # 4/0(1/0)",
G65="3x1x35+35",
G65="3x1x70+70",
G65="3x1x120+70",
G65="3x1x185+120"
)
),
"SELECIONAR CABO BIFÁSICO",
IF(
AND(
OR($I$6="127/220 V",$I$6="220/380 V"),
OR(
G65="2 # 2(2)",
G65="2 # 1/0(1/0)",
G65="2 # 4/0(1/0)",
G65="2x1x35+35",
G65="2x1x70+70",
G65="2x1x120+70"
)
),
"SELECIONAR CABO TRIFÁSICO",
IF(
OR($I$6="440/220 V",$I$6="440/380 V"),
INDEX(
$P$68:$S$73,
MATCH(G65,$N$68:$N$73,0),
IF(AND($I$6="440/220 V",$L$6=1),1,
IF(AND($I$6="440/220 V",$L$6=0.8),2,
IF(AND($I$6="440/380 V",$L$6=1),3,
IF(AND($I$6="440/380 V",$L$6=0.8),4,"")
)))
),
INDEX(
$P$53:$S$59,
MATCH(G65,$N$53:$N$59,0),
IF(AND($I$6="127/220 V",$L$6=1),1,
IF(AND($I$6="127/220 V",$L$6=0.8),2,
IF(AND($I$6="220/380 V",$L$6=1),3,
IF(AND($I$6="220/380 V",$L$6=0.8),4,"")
)))
)
)
)
),
""
)</f>
        <v/>
      </c>
      <c r="K65" s="25" t="str">
        <f t="shared" si="1"/>
        <v/>
      </c>
      <c r="L65" s="26" t="str">
        <f t="shared" si="2"/>
        <v/>
      </c>
      <c r="N65" s="187"/>
      <c r="O65" s="188"/>
      <c r="P65" s="308" t="s">
        <v>1063</v>
      </c>
      <c r="Q65" s="309"/>
      <c r="R65" s="308" t="s">
        <v>1064</v>
      </c>
      <c r="S65" s="309"/>
      <c r="U65" s="167" t="str" cm="1">
        <f t="array" aca="1" ref="U65" ca="1">IFERROR(INDEX(INDIRECT($L$7 &amp; "_Cidades"),ROW(A52)),"")</f>
        <v/>
      </c>
      <c r="V65" s="168"/>
      <c r="W65" s="169"/>
      <c r="X65" s="167" t="str" cm="1">
        <f t="array" aca="1" ref="X65" ca="1">IFERROR(INDEX(INDIRECT($L$7 &amp; "_Regioes"),ROW(A52)),"")</f>
        <v/>
      </c>
      <c r="Y65" s="169"/>
    </row>
    <row r="66" spans="1:25" ht="15.75" thickBot="1" x14ac:dyDescent="0.3">
      <c r="A66" s="57"/>
      <c r="B66" s="58"/>
      <c r="C66" s="58"/>
      <c r="D66" s="60"/>
      <c r="E66" s="60"/>
      <c r="F66" s="62" t="str">
        <f t="shared" si="0"/>
        <v/>
      </c>
      <c r="G66" s="183"/>
      <c r="H66" s="184"/>
      <c r="I66" s="193"/>
      <c r="J66" s="70" t="str" cm="1">
        <f t="array" ref="J66">IFERROR(
IF(
AND(
OR($I$6="440/220 V",$I$6="440/380 V"),
OR(
G66="3 # 2(2)",
G66="3 # 1/0(1/0)",
G66="3 # 4/0(1/0)",
G66="3x1x35+35",
G66="3x1x70+70",
G66="3x1x120+70",
G66="3x1x185+120"
)
),
"SELECIONAR CABO BIFÁSICO",
IF(
AND(
OR($I$6="127/220 V",$I$6="220/380 V"),
OR(
G66="2 # 2(2)",
G66="2 # 1/0(1/0)",
G66="2 # 4/0(1/0)",
G66="2x1x35+35",
G66="2x1x70+70",
G66="2x1x120+70"
)
),
"SELECIONAR CABO TRIFÁSICO",
IF(
OR($I$6="440/220 V",$I$6="440/380 V"),
INDEX(
$P$68:$S$73,
MATCH(G66,$N$68:$N$73,0),
IF(AND($I$6="440/220 V",$L$6=1),1,
IF(AND($I$6="440/220 V",$L$6=0.8),2,
IF(AND($I$6="440/380 V",$L$6=1),3,
IF(AND($I$6="440/380 V",$L$6=0.8),4,"")
)))
),
INDEX(
$P$53:$S$59,
MATCH(G66,$N$53:$N$59,0),
IF(AND($I$6="127/220 V",$L$6=1),1,
IF(AND($I$6="127/220 V",$L$6=0.8),2,
IF(AND($I$6="220/380 V",$L$6=1),3,
IF(AND($I$6="220/380 V",$L$6=0.8),4,"")
)))
)
)
)
),
""
)</f>
        <v/>
      </c>
      <c r="K66" s="25" t="str">
        <f t="shared" si="1"/>
        <v/>
      </c>
      <c r="L66" s="26" t="str">
        <f t="shared" si="2"/>
        <v/>
      </c>
      <c r="N66" s="189"/>
      <c r="O66" s="190"/>
      <c r="P66" s="33" t="s">
        <v>125</v>
      </c>
      <c r="Q66" s="33" t="s">
        <v>126</v>
      </c>
      <c r="R66" s="33" t="s">
        <v>125</v>
      </c>
      <c r="S66" s="33" t="s">
        <v>126</v>
      </c>
      <c r="U66" s="167" t="str" cm="1">
        <f t="array" aca="1" ref="U66" ca="1">IFERROR(INDEX(INDIRECT($L$7 &amp; "_Cidades"),ROW(A53)),"")</f>
        <v/>
      </c>
      <c r="V66" s="168"/>
      <c r="W66" s="169"/>
      <c r="X66" s="167" t="str" cm="1">
        <f t="array" aca="1" ref="X66" ca="1">IFERROR(INDEX(INDIRECT($L$7 &amp; "_Regioes"),ROW(A53)),"")</f>
        <v/>
      </c>
      <c r="Y66" s="169"/>
    </row>
    <row r="67" spans="1:25" ht="15.75" thickBot="1" x14ac:dyDescent="0.3">
      <c r="A67" s="57"/>
      <c r="B67" s="58"/>
      <c r="C67" s="58"/>
      <c r="D67" s="60"/>
      <c r="E67" s="60"/>
      <c r="F67" s="62" t="str">
        <f t="shared" si="0"/>
        <v/>
      </c>
      <c r="G67" s="183"/>
      <c r="H67" s="184"/>
      <c r="I67" s="193"/>
      <c r="J67" s="70" t="str" cm="1">
        <f t="array" ref="J67">IFERROR(
IF(
AND(
OR($I$6="440/220 V",$I$6="440/380 V"),
OR(
G67="3 # 2(2)",
G67="3 # 1/0(1/0)",
G67="3 # 4/0(1/0)",
G67="3x1x35+35",
G67="3x1x70+70",
G67="3x1x120+70",
G67="3x1x185+120"
)
),
"SELECIONAR CABO BIFÁSICO",
IF(
AND(
OR($I$6="127/220 V",$I$6="220/380 V"),
OR(
G67="2 # 2(2)",
G67="2 # 1/0(1/0)",
G67="2 # 4/0(1/0)",
G67="2x1x35+35",
G67="2x1x70+70",
G67="2x1x120+70"
)
),
"SELECIONAR CABO TRIFÁSICO",
IF(
OR($I$6="440/220 V",$I$6="440/380 V"),
INDEX(
$P$68:$S$73,
MATCH(G67,$N$68:$N$73,0),
IF(AND($I$6="440/220 V",$L$6=1),1,
IF(AND($I$6="440/220 V",$L$6=0.8),2,
IF(AND($I$6="440/380 V",$L$6=1),3,
IF(AND($I$6="440/380 V",$L$6=0.8),4,"")
)))
),
INDEX(
$P$53:$S$59,
MATCH(G67,$N$53:$N$59,0),
IF(AND($I$6="127/220 V",$L$6=1),1,
IF(AND($I$6="127/220 V",$L$6=0.8),2,
IF(AND($I$6="220/380 V",$L$6=1),3,
IF(AND($I$6="220/380 V",$L$6=0.8),4,"")
)))
)
)
)
),
""
)</f>
        <v/>
      </c>
      <c r="K67" s="25" t="str">
        <f t="shared" si="1"/>
        <v/>
      </c>
      <c r="L67" s="26" t="str">
        <f t="shared" si="2"/>
        <v/>
      </c>
      <c r="N67" s="177" t="s">
        <v>1065</v>
      </c>
      <c r="O67" s="178"/>
      <c r="P67" s="178"/>
      <c r="Q67" s="178"/>
      <c r="R67" s="178"/>
      <c r="S67" s="179"/>
      <c r="U67" s="167" t="str" cm="1">
        <f t="array" aca="1" ref="U67" ca="1">IFERROR(INDEX(INDIRECT($L$7 &amp; "_Cidades"),ROW(A54)),"")</f>
        <v/>
      </c>
      <c r="V67" s="168"/>
      <c r="W67" s="169"/>
      <c r="X67" s="167" t="str" cm="1">
        <f t="array" aca="1" ref="X67" ca="1">IFERROR(INDEX(INDIRECT($L$7 &amp; "_Regioes"),ROW(A54)),"")</f>
        <v/>
      </c>
      <c r="Y67" s="169"/>
    </row>
    <row r="68" spans="1:25" ht="15.75" thickBot="1" x14ac:dyDescent="0.3">
      <c r="A68" s="57"/>
      <c r="B68" s="58"/>
      <c r="C68" s="58"/>
      <c r="D68" s="60"/>
      <c r="E68" s="60"/>
      <c r="F68" s="62" t="str">
        <f t="shared" si="0"/>
        <v/>
      </c>
      <c r="G68" s="183"/>
      <c r="H68" s="184"/>
      <c r="I68" s="193"/>
      <c r="J68" s="70" t="str" cm="1">
        <f t="array" ref="J68">IFERROR(
IF(
AND(
OR($I$6="440/220 V",$I$6="440/380 V"),
OR(
G68="3 # 2(2)",
G68="3 # 1/0(1/0)",
G68="3 # 4/0(1/0)",
G68="3x1x35+35",
G68="3x1x70+70",
G68="3x1x120+70",
G68="3x1x185+120"
)
),
"SELECIONAR CABO BIFÁSICO",
IF(
AND(
OR($I$6="127/220 V",$I$6="220/380 V"),
OR(
G68="2 # 2(2)",
G68="2 # 1/0(1/0)",
G68="2 # 4/0(1/0)",
G68="2x1x35+35",
G68="2x1x70+70",
G68="2x1x120+70"
)
),
"SELECIONAR CABO TRIFÁSICO",
IF(
OR($I$6="440/220 V",$I$6="440/380 V"),
INDEX(
$P$68:$S$73,
MATCH(G68,$N$68:$N$73,0),
IF(AND($I$6="440/220 V",$L$6=1),1,
IF(AND($I$6="440/220 V",$L$6=0.8),2,
IF(AND($I$6="440/380 V",$L$6=1),3,
IF(AND($I$6="440/380 V",$L$6=0.8),4,"")
)))
),
INDEX(
$P$53:$S$59,
MATCH(G68,$N$53:$N$59,0),
IF(AND($I$6="127/220 V",$L$6=1),1,
IF(AND($I$6="127/220 V",$L$6=0.8),2,
IF(AND($I$6="220/380 V",$L$6=1),3,
IF(AND($I$6="220/380 V",$L$6=0.8),4,"")
)))
)
)
)
),
""
)</f>
        <v/>
      </c>
      <c r="K68" s="25" t="str">
        <f t="shared" si="1"/>
        <v/>
      </c>
      <c r="L68" s="26" t="str">
        <f t="shared" si="2"/>
        <v/>
      </c>
      <c r="N68" s="191" t="s">
        <v>1066</v>
      </c>
      <c r="O68" s="192"/>
      <c r="P68" s="21">
        <v>0.105</v>
      </c>
      <c r="Q68" s="21">
        <v>0.106</v>
      </c>
      <c r="R68" s="21">
        <v>0.06</v>
      </c>
      <c r="S68" s="21">
        <v>0.06</v>
      </c>
      <c r="U68" s="167" t="str" cm="1">
        <f t="array" aca="1" ref="U68" ca="1">IFERROR(INDEX(INDIRECT($L$7 &amp; "_Cidades"),ROW(A55)),"")</f>
        <v/>
      </c>
      <c r="V68" s="168"/>
      <c r="W68" s="169"/>
      <c r="X68" s="167" t="str" cm="1">
        <f t="array" aca="1" ref="X68" ca="1">IFERROR(INDEX(INDIRECT($L$7 &amp; "_Regioes"),ROW(A55)),"")</f>
        <v/>
      </c>
      <c r="Y68" s="169"/>
    </row>
    <row r="69" spans="1:25" ht="15.75" thickBot="1" x14ac:dyDescent="0.3">
      <c r="A69" s="57"/>
      <c r="B69" s="58"/>
      <c r="C69" s="58"/>
      <c r="D69" s="60"/>
      <c r="E69" s="60"/>
      <c r="F69" s="62" t="str">
        <f t="shared" si="0"/>
        <v/>
      </c>
      <c r="G69" s="183"/>
      <c r="H69" s="184"/>
      <c r="I69" s="193"/>
      <c r="J69" s="70" t="str" cm="1">
        <f t="array" ref="J69">IFERROR(
IF(
AND(
OR($I$6="440/220 V",$I$6="440/380 V"),
OR(
G69="3 # 2(2)",
G69="3 # 1/0(1/0)",
G69="3 # 4/0(1/0)",
G69="3x1x35+35",
G69="3x1x70+70",
G69="3x1x120+70",
G69="3x1x185+120"
)
),
"SELECIONAR CABO BIFÁSICO",
IF(
AND(
OR($I$6="127/220 V",$I$6="220/380 V"),
OR(
G69="2 # 2(2)",
G69="2 # 1/0(1/0)",
G69="2 # 4/0(1/0)",
G69="2x1x35+35",
G69="2x1x70+70",
G69="2x1x120+70"
)
),
"SELECIONAR CABO TRIFÁSICO",
IF(
OR($I$6="440/220 V",$I$6="440/380 V"),
INDEX(
$P$68:$S$73,
MATCH(G69,$N$68:$N$73,0),
IF(AND($I$6="440/220 V",$L$6=1),1,
IF(AND($I$6="440/220 V",$L$6=0.8),2,
IF(AND($I$6="440/380 V",$L$6=1),3,
IF(AND($I$6="440/380 V",$L$6=0.8),4,"")
)))
),
INDEX(
$P$53:$S$59,
MATCH(G69,$N$53:$N$59,0),
IF(AND($I$6="127/220 V",$L$6=1),1,
IF(AND($I$6="127/220 V",$L$6=0.8),2,
IF(AND($I$6="220/380 V",$L$6=1),3,
IF(AND($I$6="220/380 V",$L$6=0.8),4,"")
)))
)
)
)
),
""
)</f>
        <v/>
      </c>
      <c r="K69" s="25" t="str">
        <f t="shared" si="1"/>
        <v/>
      </c>
      <c r="L69" s="26" t="str">
        <f t="shared" si="2"/>
        <v/>
      </c>
      <c r="N69" s="191" t="s">
        <v>1067</v>
      </c>
      <c r="O69" s="192"/>
      <c r="P69" s="21">
        <v>6.2E-2</v>
      </c>
      <c r="Q69" s="21">
        <v>7.2999999999999995E-2</v>
      </c>
      <c r="R69" s="21">
        <v>3.7999999999999999E-2</v>
      </c>
      <c r="S69" s="21">
        <v>4.2000000000000003E-2</v>
      </c>
      <c r="U69" s="167" t="str" cm="1">
        <f t="array" aca="1" ref="U69" ca="1">IFERROR(INDEX(INDIRECT($L$7 &amp; "_Cidades"),ROW(A56)),"")</f>
        <v/>
      </c>
      <c r="V69" s="168"/>
      <c r="W69" s="169"/>
      <c r="X69" s="167" t="str" cm="1">
        <f t="array" aca="1" ref="X69" ca="1">IFERROR(INDEX(INDIRECT($L$7 &amp; "_Regioes"),ROW(A56)),"")</f>
        <v/>
      </c>
      <c r="Y69" s="169"/>
    </row>
    <row r="70" spans="1:25" ht="15.75" thickBot="1" x14ac:dyDescent="0.3">
      <c r="A70" s="57"/>
      <c r="B70" s="58"/>
      <c r="C70" s="58"/>
      <c r="D70" s="61"/>
      <c r="E70" s="61"/>
      <c r="F70" s="62" t="str">
        <f t="shared" si="0"/>
        <v/>
      </c>
      <c r="G70" s="183"/>
      <c r="H70" s="184"/>
      <c r="I70" s="193"/>
      <c r="J70" s="70" t="str" cm="1">
        <f t="array" ref="J70">IFERROR(
IF(
AND(
OR($I$6="440/220 V",$I$6="440/380 V"),
OR(
G70="3 # 2(2)",
G70="3 # 1/0(1/0)",
G70="3 # 4/0(1/0)",
G70="3x1x35+35",
G70="3x1x70+70",
G70="3x1x120+70",
G70="3x1x185+120"
)
),
"SELECIONAR CABO BIFÁSICO",
IF(
AND(
OR($I$6="127/220 V",$I$6="220/380 V"),
OR(
G70="2 # 2(2)",
G70="2 # 1/0(1/0)",
G70="2 # 4/0(1/0)",
G70="2x1x35+35",
G70="2x1x70+70",
G70="2x1x120+70"
)
),
"SELECIONAR CABO TRIFÁSICO",
IF(
OR($I$6="440/220 V",$I$6="440/380 V"),
INDEX(
$P$68:$S$73,
MATCH(G70,$N$68:$N$73,0),
IF(AND($I$6="440/220 V",$L$6=1),1,
IF(AND($I$6="440/220 V",$L$6=0.8),2,
IF(AND($I$6="440/380 V",$L$6=1),3,
IF(AND($I$6="440/380 V",$L$6=0.8),4,"")
)))
),
INDEX(
$P$53:$S$59,
MATCH(G70,$N$53:$N$59,0),
IF(AND($I$6="127/220 V",$L$6=1),1,
IF(AND($I$6="127/220 V",$L$6=0.8),2,
IF(AND($I$6="220/380 V",$L$6=1),3,
IF(AND($I$6="220/380 V",$L$6=0.8),4,"")
)))
)
)
)
),
""
)</f>
        <v/>
      </c>
      <c r="K70" s="25" t="str">
        <f t="shared" si="1"/>
        <v/>
      </c>
      <c r="L70" s="26" t="str">
        <f t="shared" si="2"/>
        <v/>
      </c>
      <c r="N70" s="191" t="s">
        <v>1068</v>
      </c>
      <c r="O70" s="192"/>
      <c r="P70" s="21">
        <v>3.3000000000000002E-2</v>
      </c>
      <c r="Q70" s="32">
        <v>4.4999999999999998E-2</v>
      </c>
      <c r="R70" s="21">
        <v>1.9E-2</v>
      </c>
      <c r="S70" s="21">
        <v>2.5999999999999999E-2</v>
      </c>
      <c r="U70" s="167" t="str" cm="1">
        <f t="array" aca="1" ref="U70" ca="1">IFERROR(INDEX(INDIRECT($L$7 &amp; "_Cidades"),ROW(A57)),"")</f>
        <v/>
      </c>
      <c r="V70" s="168"/>
      <c r="W70" s="169"/>
      <c r="X70" s="167" t="str" cm="1">
        <f t="array" aca="1" ref="X70" ca="1">IFERROR(INDEX(INDIRECT($L$7 &amp; "_Regioes"),ROW(A57)),"")</f>
        <v/>
      </c>
      <c r="Y70" s="169"/>
    </row>
    <row r="71" spans="1:25" ht="15.75" thickBot="1" x14ac:dyDescent="0.3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N71" s="191" t="s">
        <v>1071</v>
      </c>
      <c r="O71" s="192"/>
      <c r="P71" s="21">
        <v>0.11600000000000001</v>
      </c>
      <c r="Q71" s="21">
        <v>9.9000000000000005E-2</v>
      </c>
      <c r="R71" s="21">
        <v>6.6000000000000003E-2</v>
      </c>
      <c r="S71" s="21">
        <v>5.7000000000000002E-2</v>
      </c>
      <c r="U71" s="167" t="str" cm="1">
        <f t="array" aca="1" ref="U71" ca="1">IFERROR(INDEX(INDIRECT($L$7 &amp; "_Cidades"),ROW(A58)),"")</f>
        <v/>
      </c>
      <c r="V71" s="168"/>
      <c r="W71" s="169"/>
      <c r="X71" s="167" t="str" cm="1">
        <f t="array" aca="1" ref="X71" ca="1">IFERROR(INDEX(INDIRECT($L$7 &amp; "_Regioes"),ROW(A58)),"")</f>
        <v/>
      </c>
      <c r="Y71" s="169"/>
    </row>
    <row r="72" spans="1:25" ht="15.75" thickBot="1" x14ac:dyDescent="0.3">
      <c r="A72" s="196" t="s">
        <v>138</v>
      </c>
      <c r="B72" s="178"/>
      <c r="C72" s="179"/>
      <c r="D72" s="275" t="str">
        <f ca="1">A21</f>
        <v>FAVOR SELECIONAR O MUNICÍPIO</v>
      </c>
      <c r="E72" s="220"/>
      <c r="F72" s="276"/>
      <c r="G72" s="197" t="s">
        <v>139</v>
      </c>
      <c r="H72" s="198"/>
      <c r="I72" s="198"/>
      <c r="J72" s="275" t="str">
        <f ca="1">IFERROR((A21-I14),"")</f>
        <v/>
      </c>
      <c r="K72" s="220"/>
      <c r="L72" s="276"/>
      <c r="N72" s="191" t="s">
        <v>1069</v>
      </c>
      <c r="O72" s="192"/>
      <c r="P72" s="21">
        <v>5.8999999999999997E-2</v>
      </c>
      <c r="Q72" s="21">
        <v>5.2999999999999999E-2</v>
      </c>
      <c r="R72" s="21">
        <v>3.5000000000000003E-2</v>
      </c>
      <c r="S72" s="21">
        <v>3.1E-2</v>
      </c>
      <c r="U72" s="167" t="str" cm="1">
        <f t="array" aca="1" ref="U72" ca="1">IFERROR(INDEX(INDIRECT($L$7 &amp; "_Cidades"),ROW(A59)),"")</f>
        <v/>
      </c>
      <c r="V72" s="168"/>
      <c r="W72" s="169"/>
      <c r="X72" s="167" t="str" cm="1">
        <f t="array" aca="1" ref="X72" ca="1">IFERROR(INDEX(INDIRECT($L$7 &amp; "_Regioes"),ROW(A59)),"")</f>
        <v/>
      </c>
      <c r="Y72" s="169"/>
    </row>
    <row r="73" spans="1:25" ht="15.75" customHeight="1" thickBot="1" x14ac:dyDescent="0.3">
      <c r="A73" s="2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9"/>
      <c r="N73" s="191" t="s">
        <v>1070</v>
      </c>
      <c r="O73" s="192"/>
      <c r="P73" s="21">
        <v>3.5999999999999997E-2</v>
      </c>
      <c r="Q73" s="21">
        <v>3.4000000000000002E-2</v>
      </c>
      <c r="R73" s="21">
        <v>2.1000000000000001E-2</v>
      </c>
      <c r="S73" s="21">
        <v>0.02</v>
      </c>
      <c r="U73" s="167" t="str" cm="1">
        <f t="array" aca="1" ref="U73" ca="1">IFERROR(INDEX(INDIRECT($L$7 &amp; "_Cidades"),ROW(A60)),"")</f>
        <v/>
      </c>
      <c r="V73" s="168"/>
      <c r="W73" s="169"/>
      <c r="X73" s="167" t="str" cm="1">
        <f t="array" aca="1" ref="X73" ca="1">IFERROR(INDEX(INDIRECT($L$7 &amp; "_Regioes"),ROW(A60)),"")</f>
        <v/>
      </c>
      <c r="Y73" s="169"/>
    </row>
    <row r="74" spans="1:25" ht="15.75" thickBot="1" x14ac:dyDescent="0.3">
      <c r="A74" s="27"/>
      <c r="B74" s="258" t="s">
        <v>140</v>
      </c>
      <c r="C74" s="259"/>
      <c r="D74" s="260"/>
      <c r="E74" s="258" t="s">
        <v>141</v>
      </c>
      <c r="F74" s="259"/>
      <c r="G74" s="259"/>
      <c r="H74" s="259"/>
      <c r="I74" s="260"/>
      <c r="J74" s="252" t="str">
        <f>"Folha"&amp;" "&amp;L1</f>
        <v xml:space="preserve">Folha </v>
      </c>
      <c r="K74" s="253"/>
      <c r="L74" s="29"/>
      <c r="U74" s="167" t="str" cm="1">
        <f t="array" aca="1" ref="U74" ca="1">IFERROR(INDEX(INDIRECT($L$7 &amp; "_Cidades"),ROW(A61)),"")</f>
        <v/>
      </c>
      <c r="V74" s="168"/>
      <c r="W74" s="169"/>
      <c r="X74" s="167" t="str" cm="1">
        <f t="array" aca="1" ref="X74" ca="1">IFERROR(INDEX(INDIRECT($L$7 &amp; "_Regioes"),ROW(A61)),"")</f>
        <v/>
      </c>
      <c r="Y74" s="169"/>
    </row>
    <row r="75" spans="1:25" ht="15.75" thickBot="1" x14ac:dyDescent="0.3">
      <c r="A75" s="27"/>
      <c r="B75" s="243"/>
      <c r="C75" s="244"/>
      <c r="D75" s="245"/>
      <c r="E75" s="258" t="s">
        <v>142</v>
      </c>
      <c r="F75" s="260"/>
      <c r="G75" s="258" t="s">
        <v>143</v>
      </c>
      <c r="H75" s="259"/>
      <c r="I75" s="260"/>
      <c r="J75" s="254"/>
      <c r="K75" s="255"/>
      <c r="L75" s="29"/>
      <c r="U75" s="167" t="str" cm="1">
        <f t="array" aca="1" ref="U75" ca="1">IFERROR(INDEX(INDIRECT($L$7 &amp; "_Cidades"),ROW(A62)),"")</f>
        <v/>
      </c>
      <c r="V75" s="168"/>
      <c r="W75" s="169"/>
      <c r="X75" s="167" t="str" cm="1">
        <f t="array" aca="1" ref="X75" ca="1">IFERROR(INDEX(INDIRECT($L$7 &amp; "_Regioes"),ROW(A62)),"")</f>
        <v/>
      </c>
      <c r="Y75" s="169"/>
    </row>
    <row r="76" spans="1:25" ht="15.75" thickBot="1" x14ac:dyDescent="0.3">
      <c r="A76" s="27"/>
      <c r="B76" s="246"/>
      <c r="C76" s="247"/>
      <c r="D76" s="248"/>
      <c r="E76" s="243"/>
      <c r="F76" s="245"/>
      <c r="G76" s="243"/>
      <c r="H76" s="244"/>
      <c r="I76" s="245"/>
      <c r="J76" s="254"/>
      <c r="K76" s="255"/>
      <c r="L76" s="29"/>
      <c r="U76" s="167" t="str" cm="1">
        <f t="array" aca="1" ref="U76" ca="1">IFERROR(INDEX(INDIRECT($L$7 &amp; "_Cidades"),ROW(A63)),"")</f>
        <v/>
      </c>
      <c r="V76" s="168"/>
      <c r="W76" s="169"/>
      <c r="X76" s="167" t="str" cm="1">
        <f t="array" aca="1" ref="X76" ca="1">IFERROR(INDEX(INDIRECT($L$7 &amp; "_Regioes"),ROW(A63)),"")</f>
        <v/>
      </c>
      <c r="Y76" s="169"/>
    </row>
    <row r="77" spans="1:25" ht="15.75" thickBot="1" x14ac:dyDescent="0.3">
      <c r="A77" s="27"/>
      <c r="B77" s="249"/>
      <c r="C77" s="250"/>
      <c r="D77" s="251"/>
      <c r="E77" s="249"/>
      <c r="F77" s="251"/>
      <c r="G77" s="249"/>
      <c r="H77" s="250"/>
      <c r="I77" s="251"/>
      <c r="J77" s="256"/>
      <c r="K77" s="257"/>
      <c r="L77" s="29"/>
      <c r="N77" s="378" t="s">
        <v>175</v>
      </c>
      <c r="O77" s="378"/>
      <c r="P77" s="378"/>
      <c r="Q77" s="378"/>
      <c r="R77" s="378"/>
      <c r="S77" s="378"/>
      <c r="U77" s="167" t="str" cm="1">
        <f t="array" aca="1" ref="U77" ca="1">IFERROR(INDEX(INDIRECT($L$7 &amp; "_Cidades"),ROW(A64)),"")</f>
        <v/>
      </c>
      <c r="V77" s="168"/>
      <c r="W77" s="169"/>
      <c r="X77" s="167" t="str" cm="1">
        <f t="array" aca="1" ref="X77" ca="1">IFERROR(INDEX(INDIRECT($L$7 &amp; "_Regioes"),ROW(A64)),"")</f>
        <v/>
      </c>
      <c r="Y77" s="169"/>
    </row>
    <row r="78" spans="1:25" ht="23.25" customHeight="1" thickBot="1" x14ac:dyDescent="0.3">
      <c r="A78" s="28"/>
      <c r="B78" s="49"/>
      <c r="C78" s="49"/>
      <c r="D78" s="49"/>
      <c r="E78" s="49"/>
      <c r="F78" s="49"/>
      <c r="G78" s="49"/>
      <c r="H78" s="49"/>
      <c r="I78" s="49"/>
      <c r="J78" s="16"/>
      <c r="K78" s="16"/>
      <c r="L78" s="28"/>
      <c r="N78" s="177" t="s">
        <v>176</v>
      </c>
      <c r="O78" s="178"/>
      <c r="P78" s="178"/>
      <c r="Q78" s="178" t="s">
        <v>177</v>
      </c>
      <c r="R78" s="178"/>
      <c r="S78" s="179"/>
      <c r="U78" s="167" t="str" cm="1">
        <f t="array" aca="1" ref="U78" ca="1">IFERROR(INDEX(INDIRECT($L$7 &amp; "_Cidades"),ROW(A65)),"")</f>
        <v/>
      </c>
      <c r="V78" s="168"/>
      <c r="W78" s="169"/>
      <c r="X78" s="167" t="str" cm="1">
        <f t="array" aca="1" ref="X78" ca="1">IFERROR(INDEX(INDIRECT($L$7 &amp; "_Regioes"),ROW(A65)),"")</f>
        <v/>
      </c>
      <c r="Y78" s="169"/>
    </row>
    <row r="79" spans="1:25" ht="22.5" customHeight="1" thickBot="1" x14ac:dyDescent="0.3">
      <c r="A79" s="28"/>
      <c r="B79" s="49"/>
      <c r="C79" s="49"/>
      <c r="D79" s="49"/>
      <c r="E79" s="49"/>
      <c r="F79" s="49"/>
      <c r="G79" s="49"/>
      <c r="H79" s="49"/>
      <c r="I79" s="49"/>
      <c r="J79" s="16"/>
      <c r="K79" s="16"/>
      <c r="L79" s="28"/>
      <c r="N79" s="210" t="s">
        <v>170</v>
      </c>
      <c r="O79" s="305"/>
      <c r="P79" s="211"/>
      <c r="Q79" s="210">
        <v>5</v>
      </c>
      <c r="R79" s="305"/>
      <c r="S79" s="211"/>
      <c r="U79" s="167" t="str" cm="1">
        <f t="array" aca="1" ref="U79" ca="1">IFERROR(INDEX(INDIRECT($L$7 &amp; "_Cidades"),ROW(A66)),"")</f>
        <v/>
      </c>
      <c r="V79" s="168"/>
      <c r="W79" s="169"/>
      <c r="X79" s="167" t="str" cm="1">
        <f t="array" aca="1" ref="X79" ca="1">IFERROR(INDEX(INDIRECT($L$7 &amp; "_Regioes"),ROW(A66)),"")</f>
        <v/>
      </c>
      <c r="Y79" s="169"/>
    </row>
    <row r="80" spans="1:25" ht="15.75" thickBot="1" x14ac:dyDescent="0.3">
      <c r="A80" s="28"/>
      <c r="B80" s="49"/>
      <c r="C80" s="49"/>
      <c r="D80" s="49"/>
      <c r="E80" s="49"/>
      <c r="F80" s="49"/>
      <c r="G80" s="49"/>
      <c r="H80" s="49"/>
      <c r="I80" s="49"/>
      <c r="J80" s="16"/>
      <c r="K80" s="16"/>
      <c r="L80" s="28"/>
      <c r="N80" s="212"/>
      <c r="O80" s="306"/>
      <c r="P80" s="213"/>
      <c r="Q80" s="212"/>
      <c r="R80" s="306"/>
      <c r="S80" s="213"/>
      <c r="U80" s="167" t="str" cm="1">
        <f t="array" aca="1" ref="U80" ca="1">IFERROR(INDEX(INDIRECT($L$7 &amp; "_Cidades"),ROW(A67)),"")</f>
        <v/>
      </c>
      <c r="V80" s="168"/>
      <c r="W80" s="169"/>
      <c r="X80" s="167" t="str" cm="1">
        <f t="array" aca="1" ref="X80" ca="1">IFERROR(INDEX(INDIRECT($L$7 &amp; "_Regioes"),ROW(A67)),"")</f>
        <v/>
      </c>
      <c r="Y80" s="169"/>
    </row>
    <row r="81" spans="1:25" ht="15.75" thickBot="1" x14ac:dyDescent="0.3">
      <c r="A81" s="47" t="s">
        <v>144</v>
      </c>
      <c r="B81" s="47"/>
      <c r="C81" s="47"/>
      <c r="D81" s="47"/>
      <c r="E81" s="47"/>
      <c r="F81" s="47"/>
      <c r="G81" s="47" t="s">
        <v>145</v>
      </c>
      <c r="H81" s="47"/>
      <c r="I81" s="47"/>
      <c r="J81" s="47"/>
      <c r="K81" s="47"/>
      <c r="L81" s="48" t="s">
        <v>146</v>
      </c>
      <c r="N81" s="214"/>
      <c r="O81" s="307"/>
      <c r="P81" s="215"/>
      <c r="Q81" s="214"/>
      <c r="R81" s="307"/>
      <c r="S81" s="215"/>
      <c r="U81" s="167" t="str" cm="1">
        <f t="array" aca="1" ref="U81" ca="1">IFERROR(INDEX(INDIRECT($L$7 &amp; "_Cidades"),ROW(A68)),"")</f>
        <v/>
      </c>
      <c r="V81" s="168"/>
      <c r="W81" s="169"/>
      <c r="X81" s="167" t="str" cm="1">
        <f t="array" aca="1" ref="X81" ca="1">IFERROR(INDEX(INDIRECT($L$7 &amp; "_Regioes"),ROW(A68)),"")</f>
        <v/>
      </c>
      <c r="Y81" s="169"/>
    </row>
    <row r="82" spans="1:25" ht="15.75" thickBot="1" x14ac:dyDescent="0.3">
      <c r="E82" s="22"/>
      <c r="F82" s="22"/>
      <c r="G82" s="22"/>
      <c r="H82" s="22"/>
      <c r="I82" s="22"/>
      <c r="J82" s="22"/>
      <c r="K82" s="22"/>
      <c r="L82" s="22"/>
      <c r="N82" s="210" t="s">
        <v>171</v>
      </c>
      <c r="O82" s="305"/>
      <c r="P82" s="211"/>
      <c r="Q82" s="210">
        <v>10</v>
      </c>
      <c r="R82" s="305"/>
      <c r="S82" s="211"/>
      <c r="U82" s="167" t="str" cm="1">
        <f t="array" aca="1" ref="U82" ca="1">IFERROR(INDEX(INDIRECT($L$7 &amp; "_Cidades"),ROW(A69)),"")</f>
        <v/>
      </c>
      <c r="V82" s="168"/>
      <c r="W82" s="169"/>
      <c r="X82" s="167" t="str" cm="1">
        <f t="array" aca="1" ref="X82" ca="1">IFERROR(INDEX(INDIRECT($L$7 &amp; "_Regioes"),ROW(A69)),"")</f>
        <v/>
      </c>
      <c r="Y82" s="169"/>
    </row>
    <row r="83" spans="1:25" ht="15.75" thickBot="1" x14ac:dyDescent="0.3">
      <c r="A83" s="321" t="s">
        <v>147</v>
      </c>
      <c r="B83" s="321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N83" s="212"/>
      <c r="O83" s="306"/>
      <c r="P83" s="213"/>
      <c r="Q83" s="212"/>
      <c r="R83" s="306"/>
      <c r="S83" s="213"/>
      <c r="U83" s="167" t="str" cm="1">
        <f t="array" aca="1" ref="U83" ca="1">IFERROR(INDEX(INDIRECT($L$7 &amp; "_Cidades"),ROW(A70)),"")</f>
        <v/>
      </c>
      <c r="V83" s="168"/>
      <c r="W83" s="169"/>
      <c r="X83" s="167" t="str" cm="1">
        <f t="array" aca="1" ref="X83" ca="1">IFERROR(INDEX(INDIRECT($L$7 &amp; "_Regioes"),ROW(A70)),"")</f>
        <v/>
      </c>
      <c r="Y83" s="169"/>
    </row>
    <row r="84" spans="1:25" ht="15.75" thickBot="1" x14ac:dyDescent="0.3">
      <c r="E84" s="22"/>
      <c r="F84" s="22"/>
      <c r="G84" s="22"/>
      <c r="N84" s="214"/>
      <c r="O84" s="307"/>
      <c r="P84" s="215"/>
      <c r="Q84" s="214"/>
      <c r="R84" s="307"/>
      <c r="S84" s="215"/>
      <c r="U84" s="167" t="str" cm="1">
        <f t="array" aca="1" ref="U84" ca="1">IFERROR(INDEX(INDIRECT($L$7 &amp; "_Cidades"),ROW(A72)),"")</f>
        <v/>
      </c>
      <c r="V84" s="168"/>
      <c r="W84" s="169"/>
      <c r="X84" s="167" t="str" cm="1">
        <f t="array" aca="1" ref="X84" ca="1">IFERROR(INDEX(INDIRECT($L$7 &amp; "_Regioes"),ROW(A72)),"")</f>
        <v/>
      </c>
      <c r="Y84" s="169"/>
    </row>
    <row r="85" spans="1:25" ht="15.75" thickBot="1" x14ac:dyDescent="0.3">
      <c r="E85" s="22"/>
      <c r="F85" s="22"/>
      <c r="G85" s="22"/>
      <c r="U85" s="167" t="str" cm="1">
        <f t="array" aca="1" ref="U85" ca="1">IFERROR(INDEX(INDIRECT($L$7 &amp; "_Cidades"),ROW(A73)),"")</f>
        <v/>
      </c>
      <c r="V85" s="168"/>
      <c r="W85" s="169"/>
      <c r="X85" s="167" t="str" cm="1">
        <f t="array" aca="1" ref="X85" ca="1">IFERROR(INDEX(INDIRECT($L$7 &amp; "_Regioes"),ROW(A73)),"")</f>
        <v/>
      </c>
      <c r="Y85" s="169"/>
    </row>
    <row r="86" spans="1:25" ht="15.75" thickBot="1" x14ac:dyDescent="0.3">
      <c r="U86" s="167" t="str" cm="1">
        <f t="array" aca="1" ref="U86" ca="1">IFERROR(INDEX(INDIRECT($L$7 &amp; "_Cidades"),ROW(A74)),"")</f>
        <v/>
      </c>
      <c r="V86" s="168"/>
      <c r="W86" s="169"/>
      <c r="X86" s="167" t="str" cm="1">
        <f t="array" aca="1" ref="X86" ca="1">IFERROR(INDEX(INDIRECT($L$7 &amp; "_Regioes"),ROW(A74)),"")</f>
        <v/>
      </c>
      <c r="Y86" s="169"/>
    </row>
    <row r="87" spans="1:25" ht="15.75" thickBot="1" x14ac:dyDescent="0.3">
      <c r="N87" s="378" t="s">
        <v>1057</v>
      </c>
      <c r="O87" s="378"/>
      <c r="P87" s="378"/>
      <c r="Q87" s="378"/>
      <c r="R87" s="378"/>
      <c r="S87" s="378"/>
      <c r="U87" s="167" t="str" cm="1">
        <f t="array" aca="1" ref="U87" ca="1">IFERROR(INDEX(INDIRECT($L$7 &amp; "_Cidades"),ROW(A75)),"")</f>
        <v/>
      </c>
      <c r="V87" s="168"/>
      <c r="W87" s="169"/>
      <c r="X87" s="167" t="str" cm="1">
        <f t="array" aca="1" ref="X87" ca="1">IFERROR(INDEX(INDIRECT($L$7 &amp; "_Regioes"),ROW(A75)),"")</f>
        <v/>
      </c>
      <c r="Y87" s="169"/>
    </row>
    <row r="88" spans="1:25" ht="15.75" thickBot="1" x14ac:dyDescent="0.3">
      <c r="N88" s="197" t="s">
        <v>1058</v>
      </c>
      <c r="O88" s="198"/>
      <c r="P88" s="198"/>
      <c r="Q88" s="198" t="s">
        <v>177</v>
      </c>
      <c r="R88" s="198"/>
      <c r="S88" s="199"/>
      <c r="U88" s="167" t="str" cm="1">
        <f t="array" aca="1" ref="U88" ca="1">IFERROR(INDEX(INDIRECT($L$7 &amp; "_Cidades"),ROW(A76)),"")</f>
        <v/>
      </c>
      <c r="V88" s="168"/>
      <c r="W88" s="169"/>
      <c r="X88" s="167" t="str" cm="1">
        <f t="array" aca="1" ref="X88" ca="1">IFERROR(INDEX(INDIRECT($L$7 &amp; "_Regioes"),ROW(A76)),"")</f>
        <v/>
      </c>
      <c r="Y88" s="169"/>
    </row>
    <row r="89" spans="1:25" ht="15.75" thickBot="1" x14ac:dyDescent="0.3">
      <c r="N89" s="379" t="s">
        <v>1059</v>
      </c>
      <c r="O89" s="355"/>
      <c r="P89" s="380"/>
      <c r="Q89" s="210">
        <v>15</v>
      </c>
      <c r="R89" s="305"/>
      <c r="S89" s="211"/>
      <c r="U89" s="167" t="str" cm="1">
        <f t="array" aca="1" ref="U89" ca="1">IFERROR(INDEX(INDIRECT($L$7 &amp; "_Cidades"),ROW(A77)),"")</f>
        <v/>
      </c>
      <c r="V89" s="168"/>
      <c r="W89" s="169"/>
      <c r="X89" s="167" t="str" cm="1">
        <f t="array" aca="1" ref="X89" ca="1">IFERROR(INDEX(INDIRECT($L$7 &amp; "_Regioes"),ROW(A77)),"")</f>
        <v/>
      </c>
      <c r="Y89" s="169"/>
    </row>
    <row r="90" spans="1:25" ht="15.75" thickBot="1" x14ac:dyDescent="0.3">
      <c r="N90" s="381"/>
      <c r="O90" s="176"/>
      <c r="P90" s="382"/>
      <c r="Q90" s="212"/>
      <c r="R90" s="306"/>
      <c r="S90" s="213"/>
      <c r="U90" s="167" t="str" cm="1">
        <f t="array" aca="1" ref="U90" ca="1">IFERROR(INDEX(INDIRECT($L$7 &amp; "_Cidades"),ROW(A78)),"")</f>
        <v/>
      </c>
      <c r="V90" s="168"/>
      <c r="W90" s="169"/>
      <c r="X90" s="167" t="str" cm="1">
        <f t="array" aca="1" ref="X90" ca="1">IFERROR(INDEX(INDIRECT($L$7 &amp; "_Regioes"),ROW(A78)),"")</f>
        <v/>
      </c>
      <c r="Y90" s="169"/>
    </row>
    <row r="91" spans="1:25" ht="15.75" thickBot="1" x14ac:dyDescent="0.3">
      <c r="N91" s="381"/>
      <c r="O91" s="176"/>
      <c r="P91" s="382"/>
      <c r="Q91" s="212"/>
      <c r="R91" s="306"/>
      <c r="S91" s="213"/>
      <c r="U91" s="167" t="str" cm="1">
        <f t="array" aca="1" ref="U91" ca="1">IFERROR(INDEX(INDIRECT($L$7 &amp; "_Cidades"),ROW(#REF!)),"")</f>
        <v/>
      </c>
      <c r="V91" s="168"/>
      <c r="W91" s="169"/>
      <c r="X91" s="167" t="str" cm="1">
        <f t="array" aca="1" ref="X91" ca="1">IFERROR(INDEX(INDIRECT($L$7 &amp; "_Regioes"),ROW(#REF!)),"")</f>
        <v/>
      </c>
      <c r="Y91" s="169"/>
    </row>
    <row r="92" spans="1:25" ht="15.75" thickBot="1" x14ac:dyDescent="0.3">
      <c r="N92" s="381"/>
      <c r="O92" s="176"/>
      <c r="P92" s="382"/>
      <c r="Q92" s="212"/>
      <c r="R92" s="306"/>
      <c r="S92" s="213"/>
      <c r="U92" s="167" t="str" cm="1">
        <f t="array" aca="1" ref="U92" ca="1">IFERROR(INDEX(INDIRECT($L$7 &amp; "_Cidades"),ROW(A79)),"")</f>
        <v/>
      </c>
      <c r="V92" s="168"/>
      <c r="W92" s="169"/>
      <c r="X92" s="167" t="str" cm="1">
        <f t="array" aca="1" ref="X92" ca="1">IFERROR(INDEX(INDIRECT($L$7 &amp; "_Regioes"),ROW(A79)),"")</f>
        <v/>
      </c>
      <c r="Y92" s="169"/>
    </row>
    <row r="93" spans="1:25" ht="15.75" thickBot="1" x14ac:dyDescent="0.3">
      <c r="N93" s="381"/>
      <c r="O93" s="176"/>
      <c r="P93" s="382"/>
      <c r="Q93" s="212"/>
      <c r="R93" s="306"/>
      <c r="S93" s="213"/>
      <c r="U93" s="167" t="str" cm="1">
        <f t="array" aca="1" ref="U93" ca="1">IFERROR(INDEX(INDIRECT($L$7 &amp; "_Cidades"),ROW(A80)),"")</f>
        <v/>
      </c>
      <c r="V93" s="168"/>
      <c r="W93" s="169"/>
      <c r="X93" s="167" t="str" cm="1">
        <f t="array" aca="1" ref="X93" ca="1">IFERROR(INDEX(INDIRECT($L$7 &amp; "_Regioes"),ROW(A80)),"")</f>
        <v/>
      </c>
      <c r="Y93" s="169"/>
    </row>
    <row r="94" spans="1:25" ht="15.75" thickBot="1" x14ac:dyDescent="0.3">
      <c r="E94" s="22"/>
      <c r="F94" s="22"/>
      <c r="G94" s="22"/>
      <c r="H94" s="22"/>
      <c r="N94" s="381"/>
      <c r="O94" s="176"/>
      <c r="P94" s="382"/>
      <c r="Q94" s="212"/>
      <c r="R94" s="306"/>
      <c r="S94" s="213"/>
      <c r="U94" s="167" t="str" cm="1">
        <f t="array" aca="1" ref="U94" ca="1">IFERROR(INDEX(INDIRECT($L$7 &amp; "_Cidades"),ROW(A81)),"")</f>
        <v/>
      </c>
      <c r="V94" s="168"/>
      <c r="W94" s="169"/>
      <c r="X94" s="167" t="str" cm="1">
        <f t="array" aca="1" ref="X94" ca="1">IFERROR(INDEX(INDIRECT($L$7 &amp; "_Regioes"),ROW(A81)),"")</f>
        <v/>
      </c>
      <c r="Y94" s="169"/>
    </row>
    <row r="95" spans="1:25" ht="15.75" thickBot="1" x14ac:dyDescent="0.3">
      <c r="E95" s="35"/>
      <c r="F95" s="35"/>
      <c r="G95" s="35"/>
      <c r="H95" s="35"/>
      <c r="N95" s="383"/>
      <c r="O95" s="384"/>
      <c r="P95" s="385"/>
      <c r="Q95" s="214"/>
      <c r="R95" s="307"/>
      <c r="S95" s="215"/>
      <c r="U95" s="167" t="str" cm="1">
        <f t="array" aca="1" ref="U95" ca="1">IFERROR(INDEX(INDIRECT($L$7 &amp; "_Cidades"),ROW(A82)),"")</f>
        <v/>
      </c>
      <c r="V95" s="168"/>
      <c r="W95" s="169"/>
      <c r="X95" s="167" t="str" cm="1">
        <f t="array" aca="1" ref="X95" ca="1">IFERROR(INDEX(INDIRECT($L$7 &amp; "_Regioes"),ROW(A82)),"")</f>
        <v/>
      </c>
      <c r="Y95" s="169"/>
    </row>
    <row r="96" spans="1:25" ht="15.75" thickBot="1" x14ac:dyDescent="0.3">
      <c r="E96" s="35"/>
      <c r="F96" s="35"/>
      <c r="G96" s="35"/>
      <c r="H96" s="35"/>
      <c r="U96" s="167" t="str" cm="1">
        <f t="array" aca="1" ref="U96" ca="1">IFERROR(INDEX(INDIRECT($L$7 &amp; "_Cidades"),ROW(A83)),"")</f>
        <v/>
      </c>
      <c r="V96" s="168"/>
      <c r="W96" s="169"/>
      <c r="X96" s="167" t="str" cm="1">
        <f t="array" aca="1" ref="X96" ca="1">IFERROR(INDEX(INDIRECT($L$7 &amp; "_Regioes"),ROW(A83)),"")</f>
        <v/>
      </c>
      <c r="Y96" s="169"/>
    </row>
    <row r="97" spans="4:25" ht="15.75" thickBot="1" x14ac:dyDescent="0.3">
      <c r="E97" s="22"/>
      <c r="F97" s="22"/>
      <c r="G97" s="22"/>
      <c r="H97" s="22"/>
      <c r="U97" s="167" t="str" cm="1">
        <f t="array" aca="1" ref="U97" ca="1">IFERROR(INDEX(INDIRECT($L$7 &amp; "_Cidades"),ROW(A84)),"")</f>
        <v/>
      </c>
      <c r="V97" s="168"/>
      <c r="W97" s="169"/>
      <c r="X97" s="167" t="str" cm="1">
        <f t="array" aca="1" ref="X97" ca="1">IFERROR(INDEX(INDIRECT($L$7 &amp; "_Regioes"),ROW(A84)),"")</f>
        <v/>
      </c>
      <c r="Y97" s="169"/>
    </row>
    <row r="98" spans="4:25" ht="15.75" thickBot="1" x14ac:dyDescent="0.3">
      <c r="E98" s="35"/>
      <c r="F98" s="35"/>
      <c r="G98" s="35"/>
      <c r="H98" s="35"/>
      <c r="M98" s="30"/>
      <c r="N98" s="177" t="s">
        <v>134</v>
      </c>
      <c r="O98" s="178"/>
      <c r="P98" s="178"/>
      <c r="Q98" s="178"/>
      <c r="R98" s="178"/>
      <c r="S98" s="179"/>
      <c r="U98" s="167" t="str" cm="1">
        <f t="array" aca="1" ref="U98" ca="1">IFERROR(INDEX(INDIRECT($L$7 &amp; "_Cidades"),ROW(A85)),"")</f>
        <v/>
      </c>
      <c r="V98" s="168"/>
      <c r="W98" s="169"/>
      <c r="X98" s="167" t="str" cm="1">
        <f t="array" aca="1" ref="X98" ca="1">IFERROR(INDEX(INDIRECT($L$7 &amp; "_Regioes"),ROW(A85)),"")</f>
        <v/>
      </c>
      <c r="Y98" s="169"/>
    </row>
    <row r="99" spans="4:25" ht="15.75" thickBot="1" x14ac:dyDescent="0.3">
      <c r="M99" s="30"/>
      <c r="N99" s="170">
        <v>0.03</v>
      </c>
      <c r="O99" s="171"/>
      <c r="P99" s="172"/>
      <c r="Q99" s="173" t="s">
        <v>135</v>
      </c>
      <c r="R99" s="174"/>
      <c r="S99" s="175"/>
      <c r="U99" s="167" t="str" cm="1">
        <f t="array" aca="1" ref="U99" ca="1">IFERROR(INDEX(INDIRECT($L$7 &amp; "_Cidades"),ROW(A86)),"")</f>
        <v/>
      </c>
      <c r="V99" s="168"/>
      <c r="W99" s="169"/>
      <c r="X99" s="167" t="str" cm="1">
        <f t="array" aca="1" ref="X99" ca="1">IFERROR(INDEX(INDIRECT($L$7 &amp; "_Regioes"),ROW(A86)),"")</f>
        <v/>
      </c>
      <c r="Y99" s="169"/>
    </row>
    <row r="100" spans="4:25" ht="15.75" thickBot="1" x14ac:dyDescent="0.3">
      <c r="M100" s="30"/>
      <c r="N100" s="170">
        <v>0.01</v>
      </c>
      <c r="O100" s="171"/>
      <c r="P100" s="172"/>
      <c r="Q100" s="173" t="s">
        <v>136</v>
      </c>
      <c r="R100" s="174"/>
      <c r="S100" s="175"/>
      <c r="U100" s="167" t="str" cm="1">
        <f t="array" aca="1" ref="U100" ca="1">IFERROR(INDEX(INDIRECT($L$7 &amp; "_Cidades"),ROW(A87)),"")</f>
        <v/>
      </c>
      <c r="V100" s="168"/>
      <c r="W100" s="169"/>
      <c r="X100" s="167" t="str" cm="1">
        <f t="array" aca="1" ref="X100" ca="1">IFERROR(INDEX(INDIRECT($L$7 &amp; "_Regioes"),ROW(A87)),"")</f>
        <v/>
      </c>
      <c r="Y100" s="169"/>
    </row>
    <row r="101" spans="4:25" ht="15.75" thickBot="1" x14ac:dyDescent="0.3">
      <c r="E101" s="35"/>
      <c r="F101" s="35"/>
      <c r="G101" s="35"/>
      <c r="H101" s="35"/>
      <c r="M101" s="30"/>
      <c r="N101" s="176" t="s">
        <v>137</v>
      </c>
      <c r="O101" s="176"/>
      <c r="P101" s="176"/>
      <c r="Q101" s="176"/>
      <c r="R101" s="176"/>
      <c r="S101" s="176"/>
      <c r="U101" s="167" t="str" cm="1">
        <f t="array" aca="1" ref="U101" ca="1">IFERROR(INDEX(INDIRECT($L$7 &amp; "_Cidades"),ROW(A88)),"")</f>
        <v/>
      </c>
      <c r="V101" s="168"/>
      <c r="W101" s="169"/>
      <c r="X101" s="167" t="str" cm="1">
        <f t="array" aca="1" ref="X101" ca="1">IFERROR(INDEX(INDIRECT($L$7 &amp; "_Regioes"),ROW(A88)),"")</f>
        <v/>
      </c>
      <c r="Y101" s="169"/>
    </row>
    <row r="102" spans="4:25" ht="15.75" thickBot="1" x14ac:dyDescent="0.3">
      <c r="D102" s="35"/>
      <c r="E102" s="35"/>
      <c r="F102" s="35"/>
      <c r="G102" s="30"/>
      <c r="H102" s="30"/>
      <c r="I102" s="30"/>
      <c r="J102" s="30"/>
      <c r="K102" s="30"/>
      <c r="L102" s="30"/>
      <c r="N102" s="176"/>
      <c r="O102" s="176"/>
      <c r="P102" s="176"/>
      <c r="Q102" s="176"/>
      <c r="R102" s="176"/>
      <c r="S102" s="176"/>
      <c r="U102" s="167" t="str" cm="1">
        <f t="array" aca="1" ref="U102" ca="1">IFERROR(INDEX(INDIRECT($L$7 &amp; "_Cidades"),ROW(A89)),"")</f>
        <v/>
      </c>
      <c r="V102" s="168"/>
      <c r="W102" s="169"/>
      <c r="X102" s="167" t="str" cm="1">
        <f t="array" aca="1" ref="X102" ca="1">IFERROR(INDEX(INDIRECT($L$7 &amp; "_Regioes"),ROW(A89)),"")</f>
        <v/>
      </c>
      <c r="Y102" s="169"/>
    </row>
    <row r="103" spans="4:25" ht="15.75" thickBot="1" x14ac:dyDescent="0.3">
      <c r="D103" s="35"/>
      <c r="E103" s="35"/>
      <c r="F103" s="35"/>
      <c r="G103" s="30"/>
      <c r="H103" s="30"/>
      <c r="I103" s="30"/>
      <c r="J103" s="30"/>
      <c r="K103" s="30"/>
      <c r="L103" s="30"/>
      <c r="N103" s="176"/>
      <c r="O103" s="176"/>
      <c r="P103" s="176"/>
      <c r="Q103" s="176"/>
      <c r="R103" s="176"/>
      <c r="S103" s="176"/>
      <c r="U103" s="167" t="str" cm="1">
        <f t="array" aca="1" ref="U103" ca="1">IFERROR(INDEX(INDIRECT($L$7 &amp; "_Cidades"),ROW(A90)),"")</f>
        <v/>
      </c>
      <c r="V103" s="168"/>
      <c r="W103" s="169"/>
      <c r="X103" s="167" t="str" cm="1">
        <f t="array" aca="1" ref="X103" ca="1">IFERROR(INDEX(INDIRECT($L$7 &amp; "_Regioes"),ROW(A90)),"")</f>
        <v/>
      </c>
      <c r="Y103" s="169"/>
    </row>
    <row r="104" spans="4:25" ht="15.75" thickBot="1" x14ac:dyDescent="0.3">
      <c r="D104" s="35"/>
      <c r="E104" s="35"/>
      <c r="F104" s="35"/>
      <c r="G104" s="30"/>
      <c r="H104" s="30"/>
      <c r="I104" s="30"/>
      <c r="J104" s="30"/>
      <c r="K104" s="30"/>
      <c r="L104" s="30"/>
      <c r="U104" s="167" t="str" cm="1">
        <f t="array" aca="1" ref="U104" ca="1">IFERROR(INDEX(INDIRECT($L$7 &amp; "_Cidades"),ROW(A91)),"")</f>
        <v/>
      </c>
      <c r="V104" s="168"/>
      <c r="W104" s="169"/>
      <c r="X104" s="167" t="str" cm="1">
        <f t="array" aca="1" ref="X104" ca="1">IFERROR(INDEX(INDIRECT($L$7 &amp; "_Regioes"),ROW(A91)),"")</f>
        <v/>
      </c>
      <c r="Y104" s="169"/>
    </row>
    <row r="105" spans="4:25" ht="15.75" thickBot="1" x14ac:dyDescent="0.3">
      <c r="D105" s="35"/>
      <c r="E105" s="35"/>
      <c r="F105" s="35"/>
      <c r="G105" s="30"/>
      <c r="H105" s="30"/>
      <c r="I105" s="30"/>
      <c r="J105" s="30"/>
      <c r="K105" s="30"/>
      <c r="L105" s="30"/>
      <c r="U105" s="167" t="str" cm="1">
        <f t="array" aca="1" ref="U105" ca="1">IFERROR(INDEX(INDIRECT($L$7 &amp; "_Cidades"),ROW(A92)),"")</f>
        <v/>
      </c>
      <c r="V105" s="168"/>
      <c r="W105" s="169"/>
      <c r="X105" s="167" t="str" cm="1">
        <f t="array" aca="1" ref="X105" ca="1">IFERROR(INDEX(INDIRECT($L$7 &amp; "_Regioes"),ROW(A92)),"")</f>
        <v/>
      </c>
      <c r="Y105" s="169"/>
    </row>
    <row r="106" spans="4:25" ht="15.75" thickBot="1" x14ac:dyDescent="0.3">
      <c r="U106" s="167" t="str" cm="1">
        <f t="array" aca="1" ref="U106" ca="1">IFERROR(INDEX(INDIRECT($L$7 &amp; "_Cidades"),ROW(A93)),"")</f>
        <v/>
      </c>
      <c r="V106" s="168"/>
      <c r="W106" s="169"/>
      <c r="X106" s="167" t="str" cm="1">
        <f t="array" aca="1" ref="X106" ca="1">IFERROR(INDEX(INDIRECT($L$7 &amp; "_Regioes"),ROW(A93)),"")</f>
        <v/>
      </c>
      <c r="Y106" s="169"/>
    </row>
    <row r="107" spans="4:25" ht="15.75" thickBot="1" x14ac:dyDescent="0.3">
      <c r="U107" s="167" t="str" cm="1">
        <f t="array" aca="1" ref="U107" ca="1">IFERROR(INDEX(INDIRECT($L$7 &amp; "_Cidades"),ROW(A94)),"")</f>
        <v/>
      </c>
      <c r="V107" s="168"/>
      <c r="W107" s="169"/>
      <c r="X107" s="167" t="str" cm="1">
        <f t="array" aca="1" ref="X107" ca="1">IFERROR(INDEX(INDIRECT($L$7 &amp; "_Regioes"),ROW(A94)),"")</f>
        <v/>
      </c>
      <c r="Y107" s="169"/>
    </row>
    <row r="108" spans="4:25" ht="15.75" thickBot="1" x14ac:dyDescent="0.3">
      <c r="U108" s="167" t="str" cm="1">
        <f t="array" aca="1" ref="U108" ca="1">IFERROR(INDEX(INDIRECT($L$7 &amp; "_Cidades"),ROW(A95)),"")</f>
        <v/>
      </c>
      <c r="V108" s="168"/>
      <c r="W108" s="169"/>
      <c r="X108" s="167" t="str" cm="1">
        <f t="array" aca="1" ref="X108" ca="1">IFERROR(INDEX(INDIRECT($L$7 &amp; "_Regioes"),ROW(A95)),"")</f>
        <v/>
      </c>
      <c r="Y108" s="169"/>
    </row>
    <row r="109" spans="4:25" ht="15.75" thickBot="1" x14ac:dyDescent="0.3">
      <c r="U109" s="167" t="str" cm="1">
        <f t="array" aca="1" ref="U109" ca="1">IFERROR(INDEX(INDIRECT($L$7 &amp; "_Cidades"),ROW(A96)),"")</f>
        <v/>
      </c>
      <c r="V109" s="168"/>
      <c r="W109" s="169"/>
      <c r="X109" s="167" t="str" cm="1">
        <f t="array" aca="1" ref="X109" ca="1">IFERROR(INDEX(INDIRECT($L$7 &amp; "_Regioes"),ROW(A96)),"")</f>
        <v/>
      </c>
      <c r="Y109" s="169"/>
    </row>
    <row r="110" spans="4:25" ht="15.75" thickBot="1" x14ac:dyDescent="0.3">
      <c r="U110" s="167" t="str" cm="1">
        <f t="array" aca="1" ref="U110" ca="1">IFERROR(INDEX(INDIRECT($L$7 &amp; "_Cidades"),ROW(A97)),"")</f>
        <v/>
      </c>
      <c r="V110" s="168"/>
      <c r="W110" s="169"/>
      <c r="X110" s="167" t="str" cm="1">
        <f t="array" aca="1" ref="X110" ca="1">IFERROR(INDEX(INDIRECT($L$7 &amp; "_Regioes"),ROW(A97)),"")</f>
        <v/>
      </c>
      <c r="Y110" s="169"/>
    </row>
    <row r="111" spans="4:25" ht="15.75" thickBot="1" x14ac:dyDescent="0.3">
      <c r="U111" s="167" t="str" cm="1">
        <f t="array" aca="1" ref="U111" ca="1">IFERROR(INDEX(INDIRECT($L$7 &amp; "_Cidades"),ROW(A98)),"")</f>
        <v/>
      </c>
      <c r="V111" s="168"/>
      <c r="W111" s="169"/>
      <c r="X111" s="167" t="str" cm="1">
        <f t="array" aca="1" ref="X111" ca="1">IFERROR(INDEX(INDIRECT($L$7 &amp; "_Regioes"),ROW(A98)),"")</f>
        <v/>
      </c>
      <c r="Y111" s="169"/>
    </row>
    <row r="112" spans="4:25" ht="15.75" thickBot="1" x14ac:dyDescent="0.3">
      <c r="U112" s="167" t="str" cm="1">
        <f t="array" aca="1" ref="U112" ca="1">IFERROR(INDEX(INDIRECT($L$7 &amp; "_Cidades"),ROW(A99)),"")</f>
        <v/>
      </c>
      <c r="V112" s="168"/>
      <c r="W112" s="169"/>
      <c r="X112" s="167" t="str" cm="1">
        <f t="array" aca="1" ref="X112" ca="1">IFERROR(INDEX(INDIRECT($L$7 &amp; "_Regioes"),ROW(A99)),"")</f>
        <v/>
      </c>
      <c r="Y112" s="169"/>
    </row>
    <row r="113" spans="21:25" ht="15.75" thickBot="1" x14ac:dyDescent="0.3">
      <c r="U113" s="167" t="str" cm="1">
        <f t="array" aca="1" ref="U113" ca="1">IFERROR(INDEX(INDIRECT($L$7 &amp; "_Cidades"),ROW(A100)),"")</f>
        <v/>
      </c>
      <c r="V113" s="168"/>
      <c r="W113" s="169"/>
      <c r="X113" s="167" t="str" cm="1">
        <f t="array" aca="1" ref="X113" ca="1">IFERROR(INDEX(INDIRECT($L$7 &amp; "_Regioes"),ROW(A100)),"")</f>
        <v/>
      </c>
      <c r="Y113" s="169"/>
    </row>
    <row r="114" spans="21:25" ht="15.75" thickBot="1" x14ac:dyDescent="0.3">
      <c r="U114" s="167" t="str" cm="1">
        <f t="array" aca="1" ref="U114" ca="1">IFERROR(INDEX(INDIRECT($L$7 &amp; "_Cidades"),ROW(A101)),"")</f>
        <v/>
      </c>
      <c r="V114" s="168"/>
      <c r="W114" s="169"/>
      <c r="X114" s="167" t="str" cm="1">
        <f t="array" aca="1" ref="X114" ca="1">IFERROR(INDEX(INDIRECT($L$7 &amp; "_Regioes"),ROW(A101)),"")</f>
        <v/>
      </c>
      <c r="Y114" s="169"/>
    </row>
    <row r="115" spans="21:25" ht="15.75" thickBot="1" x14ac:dyDescent="0.3">
      <c r="U115" s="167" t="str" cm="1">
        <f t="array" aca="1" ref="U115" ca="1">IFERROR(INDEX(INDIRECT($L$7 &amp; "_Cidades"),ROW(A102)),"")</f>
        <v/>
      </c>
      <c r="V115" s="168"/>
      <c r="W115" s="169"/>
      <c r="X115" s="167" t="str" cm="1">
        <f t="array" aca="1" ref="X115" ca="1">IFERROR(INDEX(INDIRECT($L$7 &amp; "_Regioes"),ROW(A102)),"")</f>
        <v/>
      </c>
      <c r="Y115" s="169"/>
    </row>
    <row r="116" spans="21:25" ht="15.75" thickBot="1" x14ac:dyDescent="0.3">
      <c r="U116" s="167" t="str" cm="1">
        <f t="array" aca="1" ref="U116" ca="1">IFERROR(INDEX(INDIRECT($L$7 &amp; "_Cidades"),ROW(A103)),"")</f>
        <v/>
      </c>
      <c r="V116" s="168"/>
      <c r="W116" s="169"/>
      <c r="X116" s="167" t="str" cm="1">
        <f t="array" aca="1" ref="X116" ca="1">IFERROR(INDEX(INDIRECT($L$7 &amp; "_Regioes"),ROW(A103)),"")</f>
        <v/>
      </c>
      <c r="Y116" s="169"/>
    </row>
    <row r="117" spans="21:25" ht="15.75" thickBot="1" x14ac:dyDescent="0.3">
      <c r="U117" s="167" t="str" cm="1">
        <f t="array" aca="1" ref="U117" ca="1">IFERROR(INDEX(INDIRECT($L$7 &amp; "_Cidades"),ROW(A104)),"")</f>
        <v/>
      </c>
      <c r="V117" s="168"/>
      <c r="W117" s="169"/>
      <c r="X117" s="167" t="str" cm="1">
        <f t="array" aca="1" ref="X117" ca="1">IFERROR(INDEX(INDIRECT($L$7 &amp; "_Regioes"),ROW(A104)),"")</f>
        <v/>
      </c>
      <c r="Y117" s="169"/>
    </row>
    <row r="118" spans="21:25" ht="15.75" thickBot="1" x14ac:dyDescent="0.3">
      <c r="U118" s="167" t="str" cm="1">
        <f t="array" aca="1" ref="U118" ca="1">IFERROR(INDEX(INDIRECT($L$7 &amp; "_Cidades"),ROW(A105)),"")</f>
        <v/>
      </c>
      <c r="V118" s="168"/>
      <c r="W118" s="169"/>
      <c r="X118" s="167" t="str" cm="1">
        <f t="array" aca="1" ref="X118" ca="1">IFERROR(INDEX(INDIRECT($L$7 &amp; "_Regioes"),ROW(A105)),"")</f>
        <v/>
      </c>
      <c r="Y118" s="169"/>
    </row>
    <row r="119" spans="21:25" ht="15.75" thickBot="1" x14ac:dyDescent="0.3">
      <c r="U119" s="167" t="str" cm="1">
        <f t="array" aca="1" ref="U119" ca="1">IFERROR(INDEX(INDIRECT($L$7 &amp; "_Cidades"),ROW(A106)),"")</f>
        <v/>
      </c>
      <c r="V119" s="168"/>
      <c r="W119" s="169"/>
      <c r="X119" s="167" t="str" cm="1">
        <f t="array" aca="1" ref="X119" ca="1">IFERROR(INDEX(INDIRECT($L$7 &amp; "_Regioes"),ROW(A106)),"")</f>
        <v/>
      </c>
      <c r="Y119" s="169"/>
    </row>
    <row r="120" spans="21:25" ht="15.75" thickBot="1" x14ac:dyDescent="0.3">
      <c r="U120" s="167" t="str" cm="1">
        <f t="array" aca="1" ref="U120" ca="1">IFERROR(INDEX(INDIRECT($L$7 &amp; "_Cidades"),ROW(A107)),"")</f>
        <v/>
      </c>
      <c r="V120" s="168"/>
      <c r="W120" s="169"/>
      <c r="X120" s="167" t="str" cm="1">
        <f t="array" aca="1" ref="X120" ca="1">IFERROR(INDEX(INDIRECT($L$7 &amp; "_Regioes"),ROW(A107)),"")</f>
        <v/>
      </c>
      <c r="Y120" s="169"/>
    </row>
    <row r="121" spans="21:25" ht="15.75" thickBot="1" x14ac:dyDescent="0.3">
      <c r="U121" s="167" t="str" cm="1">
        <f t="array" aca="1" ref="U121" ca="1">IFERROR(INDEX(INDIRECT($L$7 &amp; "_Cidades"),ROW(A108)),"")</f>
        <v/>
      </c>
      <c r="V121" s="168"/>
      <c r="W121" s="169"/>
      <c r="X121" s="167" t="str" cm="1">
        <f t="array" aca="1" ref="X121" ca="1">IFERROR(INDEX(INDIRECT($L$7 &amp; "_Regioes"),ROW(A108)),"")</f>
        <v/>
      </c>
      <c r="Y121" s="169"/>
    </row>
    <row r="122" spans="21:25" ht="15.75" thickBot="1" x14ac:dyDescent="0.3">
      <c r="U122" s="167" t="str" cm="1">
        <f t="array" aca="1" ref="U122" ca="1">IFERROR(INDEX(INDIRECT($L$7 &amp; "_Cidades"),ROW(A109)),"")</f>
        <v/>
      </c>
      <c r="V122" s="168"/>
      <c r="W122" s="169"/>
      <c r="X122" s="167" t="str" cm="1">
        <f t="array" aca="1" ref="X122" ca="1">IFERROR(INDEX(INDIRECT($L$7 &amp; "_Regioes"),ROW(A109)),"")</f>
        <v/>
      </c>
      <c r="Y122" s="169"/>
    </row>
    <row r="123" spans="21:25" ht="15.75" thickBot="1" x14ac:dyDescent="0.3">
      <c r="U123" s="167" t="str" cm="1">
        <f t="array" aca="1" ref="U123" ca="1">IFERROR(INDEX(INDIRECT($L$7 &amp; "_Cidades"),ROW(A110)),"")</f>
        <v/>
      </c>
      <c r="V123" s="168"/>
      <c r="W123" s="169"/>
      <c r="X123" s="167" t="str" cm="1">
        <f t="array" aca="1" ref="X123" ca="1">IFERROR(INDEX(INDIRECT($L$7 &amp; "_Regioes"),ROW(A110)),"")</f>
        <v/>
      </c>
      <c r="Y123" s="169"/>
    </row>
    <row r="124" spans="21:25" ht="15.75" thickBot="1" x14ac:dyDescent="0.3">
      <c r="U124" s="167" t="str" cm="1">
        <f t="array" aca="1" ref="U124" ca="1">IFERROR(INDEX(INDIRECT($L$7 &amp; "_Cidades"),ROW(A111)),"")</f>
        <v/>
      </c>
      <c r="V124" s="168"/>
      <c r="W124" s="169"/>
      <c r="X124" s="167" t="str" cm="1">
        <f t="array" aca="1" ref="X124" ca="1">IFERROR(INDEX(INDIRECT($L$7 &amp; "_Regioes"),ROW(A111)),"")</f>
        <v/>
      </c>
      <c r="Y124" s="169"/>
    </row>
    <row r="125" spans="21:25" ht="15.75" thickBot="1" x14ac:dyDescent="0.3">
      <c r="U125" s="167" t="str" cm="1">
        <f t="array" aca="1" ref="U125" ca="1">IFERROR(INDEX(INDIRECT($L$7 &amp; "_Cidades"),ROW(A112)),"")</f>
        <v/>
      </c>
      <c r="V125" s="168"/>
      <c r="W125" s="169"/>
      <c r="X125" s="167" t="str" cm="1">
        <f t="array" aca="1" ref="X125" ca="1">IFERROR(INDEX(INDIRECT($L$7 &amp; "_Regioes"),ROW(A112)),"")</f>
        <v/>
      </c>
      <c r="Y125" s="169"/>
    </row>
    <row r="126" spans="21:25" ht="15.75" thickBot="1" x14ac:dyDescent="0.3">
      <c r="U126" s="167" t="str" cm="1">
        <f t="array" aca="1" ref="U126" ca="1">IFERROR(INDEX(INDIRECT($L$7 &amp; "_Cidades"),ROW(A113)),"")</f>
        <v/>
      </c>
      <c r="V126" s="168"/>
      <c r="W126" s="169"/>
      <c r="X126" s="167" t="str" cm="1">
        <f t="array" aca="1" ref="X126" ca="1">IFERROR(INDEX(INDIRECT($L$7 &amp; "_Regioes"),ROW(A113)),"")</f>
        <v/>
      </c>
      <c r="Y126" s="169"/>
    </row>
    <row r="127" spans="21:25" ht="15.75" thickBot="1" x14ac:dyDescent="0.3">
      <c r="U127" s="167" t="str" cm="1">
        <f t="array" aca="1" ref="U127" ca="1">IFERROR(INDEX(INDIRECT($L$7 &amp; "_Cidades"),ROW(A114)),"")</f>
        <v/>
      </c>
      <c r="V127" s="168"/>
      <c r="W127" s="169"/>
      <c r="X127" s="167" t="str" cm="1">
        <f t="array" aca="1" ref="X127" ca="1">IFERROR(INDEX(INDIRECT($L$7 &amp; "_Regioes"),ROW(A114)),"")</f>
        <v/>
      </c>
      <c r="Y127" s="169"/>
    </row>
    <row r="128" spans="21:25" ht="15.75" thickBot="1" x14ac:dyDescent="0.3">
      <c r="U128" s="167" t="str" cm="1">
        <f t="array" aca="1" ref="U128" ca="1">IFERROR(INDEX(INDIRECT($L$7 &amp; "_Cidades"),ROW(A115)),"")</f>
        <v/>
      </c>
      <c r="V128" s="168"/>
      <c r="W128" s="169"/>
      <c r="X128" s="167" t="str" cm="1">
        <f t="array" aca="1" ref="X128" ca="1">IFERROR(INDEX(INDIRECT($L$7 &amp; "_Regioes"),ROW(A115)),"")</f>
        <v/>
      </c>
      <c r="Y128" s="169"/>
    </row>
    <row r="129" spans="21:25" ht="15.75" thickBot="1" x14ac:dyDescent="0.3">
      <c r="U129" s="167" t="str" cm="1">
        <f t="array" aca="1" ref="U129" ca="1">IFERROR(INDEX(INDIRECT($L$7 &amp; "_Cidades"),ROW(A116)),"")</f>
        <v/>
      </c>
      <c r="V129" s="168"/>
      <c r="W129" s="169"/>
      <c r="X129" s="167" t="str" cm="1">
        <f t="array" aca="1" ref="X129" ca="1">IFERROR(INDEX(INDIRECT($L$7 &amp; "_Regioes"),ROW(A116)),"")</f>
        <v/>
      </c>
      <c r="Y129" s="169"/>
    </row>
    <row r="130" spans="21:25" ht="15.75" thickBot="1" x14ac:dyDescent="0.3">
      <c r="U130" s="167" t="str" cm="1">
        <f t="array" aca="1" ref="U130" ca="1">IFERROR(INDEX(INDIRECT($L$7 &amp; "_Cidades"),ROW(A117)),"")</f>
        <v/>
      </c>
      <c r="V130" s="168"/>
      <c r="W130" s="169"/>
      <c r="X130" s="167" t="str" cm="1">
        <f t="array" aca="1" ref="X130" ca="1">IFERROR(INDEX(INDIRECT($L$7 &amp; "_Regioes"),ROW(A117)),"")</f>
        <v/>
      </c>
      <c r="Y130" s="169"/>
    </row>
    <row r="131" spans="21:25" ht="15.75" thickBot="1" x14ac:dyDescent="0.3">
      <c r="U131" s="167" t="str" cm="1">
        <f t="array" aca="1" ref="U131" ca="1">IFERROR(INDEX(INDIRECT($L$7 &amp; "_Cidades"),ROW(A118)),"")</f>
        <v/>
      </c>
      <c r="V131" s="168"/>
      <c r="W131" s="169"/>
      <c r="X131" s="167" t="str" cm="1">
        <f t="array" aca="1" ref="X131" ca="1">IFERROR(INDEX(INDIRECT($L$7 &amp; "_Regioes"),ROW(A118)),"")</f>
        <v/>
      </c>
      <c r="Y131" s="169"/>
    </row>
    <row r="132" spans="21:25" ht="15.75" thickBot="1" x14ac:dyDescent="0.3">
      <c r="U132" s="167" t="str" cm="1">
        <f t="array" aca="1" ref="U132" ca="1">IFERROR(INDEX(INDIRECT($L$7 &amp; "_Cidades"),ROW(A119)),"")</f>
        <v/>
      </c>
      <c r="V132" s="168"/>
      <c r="W132" s="169"/>
      <c r="X132" s="167" t="str" cm="1">
        <f t="array" aca="1" ref="X132" ca="1">IFERROR(INDEX(INDIRECT($L$7 &amp; "_Regioes"),ROW(A119)),"")</f>
        <v/>
      </c>
      <c r="Y132" s="169"/>
    </row>
    <row r="133" spans="21:25" ht="15.75" thickBot="1" x14ac:dyDescent="0.3">
      <c r="U133" s="167" t="str" cm="1">
        <f t="array" aca="1" ref="U133" ca="1">IFERROR(INDEX(INDIRECT($L$7 &amp; "_Cidades"),ROW(A120)),"")</f>
        <v/>
      </c>
      <c r="V133" s="168"/>
      <c r="W133" s="169"/>
      <c r="X133" s="167" t="str" cm="1">
        <f t="array" aca="1" ref="X133" ca="1">IFERROR(INDEX(INDIRECT($L$7 &amp; "_Regioes"),ROW(A120)),"")</f>
        <v/>
      </c>
      <c r="Y133" s="169"/>
    </row>
    <row r="134" spans="21:25" ht="15.75" thickBot="1" x14ac:dyDescent="0.3">
      <c r="U134" s="167" t="str" cm="1">
        <f t="array" aca="1" ref="U134" ca="1">IFERROR(INDEX(INDIRECT($L$7 &amp; "_Cidades"),ROW(A121)),"")</f>
        <v/>
      </c>
      <c r="V134" s="168"/>
      <c r="W134" s="169"/>
      <c r="X134" s="167" t="str" cm="1">
        <f t="array" aca="1" ref="X134" ca="1">IFERROR(INDEX(INDIRECT($L$7 &amp; "_Regioes"),ROW(A121)),"")</f>
        <v/>
      </c>
      <c r="Y134" s="169"/>
    </row>
    <row r="135" spans="21:25" ht="15.75" thickBot="1" x14ac:dyDescent="0.3">
      <c r="U135" s="167" t="str" cm="1">
        <f t="array" aca="1" ref="U135" ca="1">IFERROR(INDEX(INDIRECT($L$7 &amp; "_Cidades"),ROW(A122)),"")</f>
        <v/>
      </c>
      <c r="V135" s="168"/>
      <c r="W135" s="169"/>
      <c r="X135" s="167" t="str" cm="1">
        <f t="array" aca="1" ref="X135" ca="1">IFERROR(INDEX(INDIRECT($L$7 &amp; "_Regioes"),ROW(A122)),"")</f>
        <v/>
      </c>
      <c r="Y135" s="169"/>
    </row>
    <row r="136" spans="21:25" ht="15.75" thickBot="1" x14ac:dyDescent="0.3">
      <c r="U136" s="167" t="str" cm="1">
        <f t="array" aca="1" ref="U136" ca="1">IFERROR(INDEX(INDIRECT($L$7 &amp; "_Cidades"),ROW(A123)),"")</f>
        <v/>
      </c>
      <c r="V136" s="168"/>
      <c r="W136" s="169"/>
      <c r="X136" s="167" t="str" cm="1">
        <f t="array" aca="1" ref="X136" ca="1">IFERROR(INDEX(INDIRECT($L$7 &amp; "_Regioes"),ROW(A123)),"")</f>
        <v/>
      </c>
      <c r="Y136" s="169"/>
    </row>
    <row r="137" spans="21:25" ht="15.75" thickBot="1" x14ac:dyDescent="0.3">
      <c r="U137" s="167" t="str" cm="1">
        <f t="array" aca="1" ref="U137" ca="1">IFERROR(INDEX(INDIRECT($L$7 &amp; "_Cidades"),ROW(A124)),"")</f>
        <v/>
      </c>
      <c r="V137" s="168"/>
      <c r="W137" s="169"/>
      <c r="X137" s="167" t="str" cm="1">
        <f t="array" aca="1" ref="X137" ca="1">IFERROR(INDEX(INDIRECT($L$7 &amp; "_Regioes"),ROW(A124)),"")</f>
        <v/>
      </c>
      <c r="Y137" s="169"/>
    </row>
    <row r="138" spans="21:25" ht="15.75" thickBot="1" x14ac:dyDescent="0.3">
      <c r="U138" s="167" t="str" cm="1">
        <f t="array" aca="1" ref="U138" ca="1">IFERROR(INDEX(INDIRECT($L$7 &amp; "_Cidades"),ROW(A125)),"")</f>
        <v/>
      </c>
      <c r="V138" s="168"/>
      <c r="W138" s="169"/>
      <c r="X138" s="167" t="str" cm="1">
        <f t="array" aca="1" ref="X138" ca="1">IFERROR(INDEX(INDIRECT($L$7 &amp; "_Regioes"),ROW(A125)),"")</f>
        <v/>
      </c>
      <c r="Y138" s="169"/>
    </row>
    <row r="139" spans="21:25" ht="15.75" thickBot="1" x14ac:dyDescent="0.3">
      <c r="U139" s="167" t="str" cm="1">
        <f t="array" aca="1" ref="U139" ca="1">IFERROR(INDEX(INDIRECT($L$7 &amp; "_Cidades"),ROW(A126)),"")</f>
        <v/>
      </c>
      <c r="V139" s="168"/>
      <c r="W139" s="169"/>
      <c r="X139" s="167" t="str" cm="1">
        <f t="array" aca="1" ref="X139" ca="1">IFERROR(INDEX(INDIRECT($L$7 &amp; "_Regioes"),ROW(A126)),"")</f>
        <v/>
      </c>
      <c r="Y139" s="169"/>
    </row>
    <row r="140" spans="21:25" ht="15.75" thickBot="1" x14ac:dyDescent="0.3">
      <c r="U140" s="167" t="str" cm="1">
        <f t="array" aca="1" ref="U140" ca="1">IFERROR(INDEX(INDIRECT($L$7 &amp; "_Cidades"),ROW(A127)),"")</f>
        <v/>
      </c>
      <c r="V140" s="168"/>
      <c r="W140" s="169"/>
      <c r="X140" s="167" t="str" cm="1">
        <f t="array" aca="1" ref="X140" ca="1">IFERROR(INDEX(INDIRECT($L$7 &amp; "_Regioes"),ROW(A127)),"")</f>
        <v/>
      </c>
      <c r="Y140" s="169"/>
    </row>
    <row r="141" spans="21:25" ht="15.75" thickBot="1" x14ac:dyDescent="0.3">
      <c r="U141" s="167" t="str" cm="1">
        <f t="array" aca="1" ref="U141" ca="1">IFERROR(INDEX(INDIRECT($L$7 &amp; "_Cidades"),ROW(A128)),"")</f>
        <v/>
      </c>
      <c r="V141" s="168"/>
      <c r="W141" s="169"/>
      <c r="X141" s="167" t="str" cm="1">
        <f t="array" aca="1" ref="X141" ca="1">IFERROR(INDEX(INDIRECT($L$7 &amp; "_Regioes"),ROW(A128)),"")</f>
        <v/>
      </c>
      <c r="Y141" s="169"/>
    </row>
    <row r="142" spans="21:25" ht="15.75" thickBot="1" x14ac:dyDescent="0.3">
      <c r="U142" s="167" t="str" cm="1">
        <f t="array" aca="1" ref="U142" ca="1">IFERROR(INDEX(INDIRECT($L$7 &amp; "_Cidades"),ROW(A129)),"")</f>
        <v/>
      </c>
      <c r="V142" s="168"/>
      <c r="W142" s="169"/>
      <c r="X142" s="167" t="str" cm="1">
        <f t="array" aca="1" ref="X142" ca="1">IFERROR(INDEX(INDIRECT($L$7 &amp; "_Regioes"),ROW(A129)),"")</f>
        <v/>
      </c>
      <c r="Y142" s="169"/>
    </row>
    <row r="143" spans="21:25" ht="15.75" thickBot="1" x14ac:dyDescent="0.3">
      <c r="U143" s="167" t="str" cm="1">
        <f t="array" aca="1" ref="U143" ca="1">IFERROR(INDEX(INDIRECT($L$7 &amp; "_Cidades"),ROW(A130)),"")</f>
        <v/>
      </c>
      <c r="V143" s="168"/>
      <c r="W143" s="169"/>
      <c r="X143" s="167" t="str" cm="1">
        <f t="array" aca="1" ref="X143" ca="1">IFERROR(INDEX(INDIRECT($L$7 &amp; "_Regioes"),ROW(A130)),"")</f>
        <v/>
      </c>
      <c r="Y143" s="169"/>
    </row>
    <row r="144" spans="21:25" ht="15.75" thickBot="1" x14ac:dyDescent="0.3">
      <c r="U144" s="167" t="str" cm="1">
        <f t="array" aca="1" ref="U144" ca="1">IFERROR(INDEX(INDIRECT($L$7 &amp; "_Cidades"),ROW(A131)),"")</f>
        <v/>
      </c>
      <c r="V144" s="168"/>
      <c r="W144" s="169"/>
      <c r="X144" s="167" t="str" cm="1">
        <f t="array" aca="1" ref="X144" ca="1">IFERROR(INDEX(INDIRECT($L$7 &amp; "_Regioes"),ROW(A131)),"")</f>
        <v/>
      </c>
      <c r="Y144" s="169"/>
    </row>
    <row r="145" spans="21:25" ht="15.75" thickBot="1" x14ac:dyDescent="0.3">
      <c r="U145" s="167" t="str" cm="1">
        <f t="array" aca="1" ref="U145" ca="1">IFERROR(INDEX(INDIRECT($L$7 &amp; "_Cidades"),ROW(A132)),"")</f>
        <v/>
      </c>
      <c r="V145" s="168"/>
      <c r="W145" s="169"/>
      <c r="X145" s="167" t="str" cm="1">
        <f t="array" aca="1" ref="X145" ca="1">IFERROR(INDEX(INDIRECT($L$7 &amp; "_Regioes"),ROW(A132)),"")</f>
        <v/>
      </c>
      <c r="Y145" s="169"/>
    </row>
    <row r="146" spans="21:25" ht="15.75" thickBot="1" x14ac:dyDescent="0.3">
      <c r="U146" s="167" t="str" cm="1">
        <f t="array" aca="1" ref="U146" ca="1">IFERROR(INDEX(INDIRECT($L$7 &amp; "_Cidades"),ROW(A133)),"")</f>
        <v/>
      </c>
      <c r="V146" s="168"/>
      <c r="W146" s="169"/>
      <c r="X146" s="167" t="str" cm="1">
        <f t="array" aca="1" ref="X146" ca="1">IFERROR(INDEX(INDIRECT($L$7 &amp; "_Regioes"),ROW(A133)),"")</f>
        <v/>
      </c>
      <c r="Y146" s="169"/>
    </row>
    <row r="147" spans="21:25" ht="15.75" thickBot="1" x14ac:dyDescent="0.3">
      <c r="U147" s="167" t="str" cm="1">
        <f t="array" aca="1" ref="U147" ca="1">IFERROR(INDEX(INDIRECT($L$7 &amp; "_Cidades"),ROW(A134)),"")</f>
        <v/>
      </c>
      <c r="V147" s="168"/>
      <c r="W147" s="169"/>
      <c r="X147" s="167" t="str" cm="1">
        <f t="array" aca="1" ref="X147" ca="1">IFERROR(INDEX(INDIRECT($L$7 &amp; "_Regioes"),ROW(A134)),"")</f>
        <v/>
      </c>
      <c r="Y147" s="169"/>
    </row>
    <row r="148" spans="21:25" ht="15.75" thickBot="1" x14ac:dyDescent="0.3">
      <c r="U148" s="167" t="str" cm="1">
        <f t="array" aca="1" ref="U148" ca="1">IFERROR(INDEX(INDIRECT($L$7 &amp; "_Cidades"),ROW(A135)),"")</f>
        <v/>
      </c>
      <c r="V148" s="168"/>
      <c r="W148" s="169"/>
      <c r="X148" s="167" t="str" cm="1">
        <f t="array" aca="1" ref="X148" ca="1">IFERROR(INDEX(INDIRECT($L$7 &amp; "_Regioes"),ROW(A135)),"")</f>
        <v/>
      </c>
      <c r="Y148" s="169"/>
    </row>
    <row r="149" spans="21:25" ht="15.75" thickBot="1" x14ac:dyDescent="0.3">
      <c r="U149" s="167" t="str" cm="1">
        <f t="array" aca="1" ref="U149" ca="1">IFERROR(INDEX(INDIRECT($L$7 &amp; "_Cidades"),ROW(A136)),"")</f>
        <v/>
      </c>
      <c r="V149" s="168"/>
      <c r="W149" s="169"/>
      <c r="X149" s="167" t="str" cm="1">
        <f t="array" aca="1" ref="X149" ca="1">IFERROR(INDEX(INDIRECT($L$7 &amp; "_Regioes"),ROW(A136)),"")</f>
        <v/>
      </c>
      <c r="Y149" s="169"/>
    </row>
    <row r="150" spans="21:25" ht="15.75" thickBot="1" x14ac:dyDescent="0.3">
      <c r="U150" s="167" t="str" cm="1">
        <f t="array" aca="1" ref="U150" ca="1">IFERROR(INDEX(INDIRECT($L$7 &amp; "_Cidades"),ROW(A137)),"")</f>
        <v/>
      </c>
      <c r="V150" s="168"/>
      <c r="W150" s="169"/>
      <c r="X150" s="167" t="str" cm="1">
        <f t="array" aca="1" ref="X150" ca="1">IFERROR(INDEX(INDIRECT($L$7 &amp; "_Regioes"),ROW(A137)),"")</f>
        <v/>
      </c>
      <c r="Y150" s="169"/>
    </row>
    <row r="151" spans="21:25" ht="15.75" thickBot="1" x14ac:dyDescent="0.3">
      <c r="U151" s="167" t="str" cm="1">
        <f t="array" aca="1" ref="U151" ca="1">IFERROR(INDEX(INDIRECT($L$7 &amp; "_Cidades"),ROW(A138)),"")</f>
        <v/>
      </c>
      <c r="V151" s="168"/>
      <c r="W151" s="169"/>
      <c r="X151" s="167" t="str" cm="1">
        <f t="array" aca="1" ref="X151" ca="1">IFERROR(INDEX(INDIRECT($L$7 &amp; "_Regioes"),ROW(A138)),"")</f>
        <v/>
      </c>
      <c r="Y151" s="169"/>
    </row>
    <row r="152" spans="21:25" ht="15.75" thickBot="1" x14ac:dyDescent="0.3">
      <c r="U152" s="167" t="str" cm="1">
        <f t="array" aca="1" ref="U152" ca="1">IFERROR(INDEX(INDIRECT($L$7 &amp; "_Cidades"),ROW(A139)),"")</f>
        <v/>
      </c>
      <c r="V152" s="168"/>
      <c r="W152" s="169"/>
      <c r="X152" s="167" t="str" cm="1">
        <f t="array" aca="1" ref="X152" ca="1">IFERROR(INDEX(INDIRECT($L$7 &amp; "_Regioes"),ROW(A139)),"")</f>
        <v/>
      </c>
      <c r="Y152" s="169"/>
    </row>
    <row r="153" spans="21:25" ht="15.75" thickBot="1" x14ac:dyDescent="0.3">
      <c r="U153" s="167" t="str" cm="1">
        <f t="array" aca="1" ref="U153" ca="1">IFERROR(INDEX(INDIRECT($L$7 &amp; "_Cidades"),ROW(A140)),"")</f>
        <v/>
      </c>
      <c r="V153" s="168"/>
      <c r="W153" s="169"/>
      <c r="X153" s="167" t="str" cm="1">
        <f t="array" aca="1" ref="X153" ca="1">IFERROR(INDEX(INDIRECT($L$7 &amp; "_Regioes"),ROW(A140)),"")</f>
        <v/>
      </c>
      <c r="Y153" s="169"/>
    </row>
    <row r="154" spans="21:25" ht="15.75" thickBot="1" x14ac:dyDescent="0.3">
      <c r="U154" s="167" t="str" cm="1">
        <f t="array" aca="1" ref="U154" ca="1">IFERROR(INDEX(INDIRECT($L$7 &amp; "_Cidades"),ROW(A141)),"")</f>
        <v/>
      </c>
      <c r="V154" s="168"/>
      <c r="W154" s="169"/>
      <c r="X154" s="167" t="str" cm="1">
        <f t="array" aca="1" ref="X154" ca="1">IFERROR(INDEX(INDIRECT($L$7 &amp; "_Regioes"),ROW(A141)),"")</f>
        <v/>
      </c>
      <c r="Y154" s="169"/>
    </row>
    <row r="155" spans="21:25" ht="15.75" thickBot="1" x14ac:dyDescent="0.3">
      <c r="U155" s="167" t="str" cm="1">
        <f t="array" aca="1" ref="U155" ca="1">IFERROR(INDEX(INDIRECT($L$7 &amp; "_Cidades"),ROW(A142)),"")</f>
        <v/>
      </c>
      <c r="V155" s="168"/>
      <c r="W155" s="169"/>
      <c r="X155" s="167" t="str" cm="1">
        <f t="array" aca="1" ref="X155" ca="1">IFERROR(INDEX(INDIRECT($L$7 &amp; "_Regioes"),ROW(A142)),"")</f>
        <v/>
      </c>
      <c r="Y155" s="169"/>
    </row>
    <row r="156" spans="21:25" ht="15.75" thickBot="1" x14ac:dyDescent="0.3">
      <c r="U156" s="167" t="str" cm="1">
        <f t="array" aca="1" ref="U156" ca="1">IFERROR(INDEX(INDIRECT($L$7 &amp; "_Cidades"),ROW(A143)),"")</f>
        <v/>
      </c>
      <c r="V156" s="168"/>
      <c r="W156" s="169"/>
      <c r="X156" s="167" t="str" cm="1">
        <f t="array" aca="1" ref="X156" ca="1">IFERROR(INDEX(INDIRECT($L$7 &amp; "_Regioes"),ROW(A143)),"")</f>
        <v/>
      </c>
      <c r="Y156" s="169"/>
    </row>
    <row r="157" spans="21:25" ht="15.75" thickBot="1" x14ac:dyDescent="0.3">
      <c r="U157" s="167" t="str" cm="1">
        <f t="array" aca="1" ref="U157" ca="1">IFERROR(INDEX(INDIRECT($L$7 &amp; "_Cidades"),ROW(A144)),"")</f>
        <v/>
      </c>
      <c r="V157" s="168"/>
      <c r="W157" s="169"/>
      <c r="X157" s="167" t="str" cm="1">
        <f t="array" aca="1" ref="X157" ca="1">IFERROR(INDEX(INDIRECT($L$7 &amp; "_Regioes"),ROW(A144)),"")</f>
        <v/>
      </c>
      <c r="Y157" s="169"/>
    </row>
    <row r="158" spans="21:25" ht="15.75" thickBot="1" x14ac:dyDescent="0.3">
      <c r="U158" s="167" t="str" cm="1">
        <f t="array" aca="1" ref="U158" ca="1">IFERROR(INDEX(INDIRECT($L$7 &amp; "_Cidades"),ROW(A145)),"")</f>
        <v/>
      </c>
      <c r="V158" s="168"/>
      <c r="W158" s="169"/>
      <c r="X158" s="167" t="str" cm="1">
        <f t="array" aca="1" ref="X158" ca="1">IFERROR(INDEX(INDIRECT($L$7 &amp; "_Regioes"),ROW(A145)),"")</f>
        <v/>
      </c>
      <c r="Y158" s="169"/>
    </row>
    <row r="159" spans="21:25" ht="15.75" thickBot="1" x14ac:dyDescent="0.3">
      <c r="U159" s="167" t="str" cm="1">
        <f t="array" aca="1" ref="U159" ca="1">IFERROR(INDEX(INDIRECT($L$7 &amp; "_Cidades"),ROW(A146)),"")</f>
        <v/>
      </c>
      <c r="V159" s="168"/>
      <c r="W159" s="169"/>
      <c r="X159" s="167" t="str" cm="1">
        <f t="array" aca="1" ref="X159" ca="1">IFERROR(INDEX(INDIRECT($L$7 &amp; "_Regioes"),ROW(A146)),"")</f>
        <v/>
      </c>
      <c r="Y159" s="169"/>
    </row>
    <row r="160" spans="21:25" ht="15.75" thickBot="1" x14ac:dyDescent="0.3">
      <c r="U160" s="167" t="str" cm="1">
        <f t="array" aca="1" ref="U160" ca="1">IFERROR(INDEX(INDIRECT($L$7 &amp; "_Cidades"),ROW(A147)),"")</f>
        <v/>
      </c>
      <c r="V160" s="168"/>
      <c r="W160" s="169"/>
      <c r="X160" s="167" t="str" cm="1">
        <f t="array" aca="1" ref="X160" ca="1">IFERROR(INDEX(INDIRECT($L$7 &amp; "_Regioes"),ROW(A147)),"")</f>
        <v/>
      </c>
      <c r="Y160" s="169"/>
    </row>
    <row r="161" spans="21:25" ht="15.75" thickBot="1" x14ac:dyDescent="0.3">
      <c r="U161" s="167" t="str" cm="1">
        <f t="array" aca="1" ref="U161" ca="1">IFERROR(INDEX(INDIRECT($L$7 &amp; "_Cidades"),ROW(A148)),"")</f>
        <v/>
      </c>
      <c r="V161" s="168"/>
      <c r="W161" s="169"/>
      <c r="X161" s="167" t="str" cm="1">
        <f t="array" aca="1" ref="X161" ca="1">IFERROR(INDEX(INDIRECT($L$7 &amp; "_Regioes"),ROW(A148)),"")</f>
        <v/>
      </c>
      <c r="Y161" s="169"/>
    </row>
    <row r="162" spans="21:25" ht="15.75" thickBot="1" x14ac:dyDescent="0.3">
      <c r="U162" s="167" t="str" cm="1">
        <f t="array" aca="1" ref="U162" ca="1">IFERROR(INDEX(INDIRECT($L$7 &amp; "_Cidades"),ROW(A149)),"")</f>
        <v/>
      </c>
      <c r="V162" s="168"/>
      <c r="W162" s="169"/>
      <c r="X162" s="167" t="str" cm="1">
        <f t="array" aca="1" ref="X162" ca="1">IFERROR(INDEX(INDIRECT($L$7 &amp; "_Regioes"),ROW(A149)),"")</f>
        <v/>
      </c>
      <c r="Y162" s="169"/>
    </row>
    <row r="163" spans="21:25" ht="15.75" thickBot="1" x14ac:dyDescent="0.3">
      <c r="U163" s="167" t="str" cm="1">
        <f t="array" aca="1" ref="U163" ca="1">IFERROR(INDEX(INDIRECT($L$7 &amp; "_Cidades"),ROW(A150)),"")</f>
        <v/>
      </c>
      <c r="V163" s="168"/>
      <c r="W163" s="169"/>
      <c r="X163" s="167" t="str" cm="1">
        <f t="array" aca="1" ref="X163" ca="1">IFERROR(INDEX(INDIRECT($L$7 &amp; "_Regioes"),ROW(A150)),"")</f>
        <v/>
      </c>
      <c r="Y163" s="169"/>
    </row>
    <row r="164" spans="21:25" ht="15.75" thickBot="1" x14ac:dyDescent="0.3">
      <c r="U164" s="167" t="str" cm="1">
        <f t="array" aca="1" ref="U164" ca="1">IFERROR(INDEX(INDIRECT($L$7 &amp; "_Cidades"),ROW(A151)),"")</f>
        <v/>
      </c>
      <c r="V164" s="168"/>
      <c r="W164" s="169"/>
      <c r="X164" s="167" t="str" cm="1">
        <f t="array" aca="1" ref="X164" ca="1">IFERROR(INDEX(INDIRECT($L$7 &amp; "_Regioes"),ROW(A151)),"")</f>
        <v/>
      </c>
      <c r="Y164" s="169"/>
    </row>
    <row r="165" spans="21:25" ht="15.75" thickBot="1" x14ac:dyDescent="0.3">
      <c r="U165" s="167" t="str" cm="1">
        <f t="array" aca="1" ref="U165" ca="1">IFERROR(INDEX(INDIRECT($L$7 &amp; "_Cidades"),ROW(A152)),"")</f>
        <v/>
      </c>
      <c r="V165" s="168"/>
      <c r="W165" s="169"/>
      <c r="X165" s="167" t="str" cm="1">
        <f t="array" aca="1" ref="X165" ca="1">IFERROR(INDEX(INDIRECT($L$7 &amp; "_Regioes"),ROW(A152)),"")</f>
        <v/>
      </c>
      <c r="Y165" s="169"/>
    </row>
    <row r="166" spans="21:25" ht="15.75" thickBot="1" x14ac:dyDescent="0.3">
      <c r="U166" s="167" t="str" cm="1">
        <f t="array" aca="1" ref="U166" ca="1">IFERROR(INDEX(INDIRECT($L$7 &amp; "_Cidades"),ROW(A153)),"")</f>
        <v/>
      </c>
      <c r="V166" s="168"/>
      <c r="W166" s="169"/>
      <c r="X166" s="167" t="str" cm="1">
        <f t="array" aca="1" ref="X166" ca="1">IFERROR(INDEX(INDIRECT($L$7 &amp; "_Regioes"),ROW(A153)),"")</f>
        <v/>
      </c>
      <c r="Y166" s="169"/>
    </row>
    <row r="167" spans="21:25" ht="15.75" thickBot="1" x14ac:dyDescent="0.3">
      <c r="U167" s="167" t="str" cm="1">
        <f t="array" aca="1" ref="U167" ca="1">IFERROR(INDEX(INDIRECT($L$7 &amp; "_Cidades"),ROW(A154)),"")</f>
        <v/>
      </c>
      <c r="V167" s="168"/>
      <c r="W167" s="169"/>
      <c r="X167" s="167" t="str" cm="1">
        <f t="array" aca="1" ref="X167" ca="1">IFERROR(INDEX(INDIRECT($L$7 &amp; "_Regioes"),ROW(A154)),"")</f>
        <v/>
      </c>
      <c r="Y167" s="169"/>
    </row>
    <row r="168" spans="21:25" ht="15.75" thickBot="1" x14ac:dyDescent="0.3">
      <c r="U168" s="167" t="str" cm="1">
        <f t="array" aca="1" ref="U168" ca="1">IFERROR(INDEX(INDIRECT($L$7 &amp; "_Cidades"),ROW(A155)),"")</f>
        <v/>
      </c>
      <c r="V168" s="168"/>
      <c r="W168" s="169"/>
      <c r="X168" s="167" t="str" cm="1">
        <f t="array" aca="1" ref="X168" ca="1">IFERROR(INDEX(INDIRECT($L$7 &amp; "_Regioes"),ROW(A155)),"")</f>
        <v/>
      </c>
      <c r="Y168" s="169"/>
    </row>
    <row r="169" spans="21:25" ht="15.75" thickBot="1" x14ac:dyDescent="0.3">
      <c r="U169" s="167" t="str" cm="1">
        <f t="array" aca="1" ref="U169" ca="1">IFERROR(INDEX(INDIRECT($L$7 &amp; "_Cidades"),ROW(A156)),"")</f>
        <v/>
      </c>
      <c r="V169" s="168"/>
      <c r="W169" s="169"/>
      <c r="X169" s="167" t="str" cm="1">
        <f t="array" aca="1" ref="X169" ca="1">IFERROR(INDEX(INDIRECT($L$7 &amp; "_Regioes"),ROW(A156)),"")</f>
        <v/>
      </c>
      <c r="Y169" s="169"/>
    </row>
    <row r="170" spans="21:25" ht="15.75" thickBot="1" x14ac:dyDescent="0.3">
      <c r="U170" s="167" t="str" cm="1">
        <f t="array" aca="1" ref="U170" ca="1">IFERROR(INDEX(INDIRECT($L$7 &amp; "_Cidades"),ROW(A157)),"")</f>
        <v/>
      </c>
      <c r="V170" s="168"/>
      <c r="W170" s="169"/>
      <c r="X170" s="167" t="str" cm="1">
        <f t="array" aca="1" ref="X170" ca="1">IFERROR(INDEX(INDIRECT($L$7 &amp; "_Regioes"),ROW(A157)),"")</f>
        <v/>
      </c>
      <c r="Y170" s="169"/>
    </row>
    <row r="171" spans="21:25" ht="15.75" thickBot="1" x14ac:dyDescent="0.3">
      <c r="U171" s="167" t="str" cm="1">
        <f t="array" aca="1" ref="U171" ca="1">IFERROR(INDEX(INDIRECT($L$7 &amp; "_Cidades"),ROW(A158)),"")</f>
        <v/>
      </c>
      <c r="V171" s="168"/>
      <c r="W171" s="169"/>
      <c r="X171" s="167" t="str" cm="1">
        <f t="array" aca="1" ref="X171" ca="1">IFERROR(INDEX(INDIRECT($L$7 &amp; "_Regioes"),ROW(A158)),"")</f>
        <v/>
      </c>
      <c r="Y171" s="169"/>
    </row>
    <row r="172" spans="21:25" ht="15.75" thickBot="1" x14ac:dyDescent="0.3">
      <c r="U172" s="167" t="str" cm="1">
        <f t="array" aca="1" ref="U172" ca="1">IFERROR(INDEX(INDIRECT($L$7 &amp; "_Cidades"),ROW(A159)),"")</f>
        <v/>
      </c>
      <c r="V172" s="168"/>
      <c r="W172" s="169"/>
      <c r="X172" s="167" t="str" cm="1">
        <f t="array" aca="1" ref="X172" ca="1">IFERROR(INDEX(INDIRECT($L$7 &amp; "_Regioes"),ROW(A159)),"")</f>
        <v/>
      </c>
      <c r="Y172" s="169"/>
    </row>
    <row r="173" spans="21:25" ht="15.75" thickBot="1" x14ac:dyDescent="0.3">
      <c r="U173" s="167" t="str" cm="1">
        <f t="array" aca="1" ref="U173" ca="1">IFERROR(INDEX(INDIRECT($L$7 &amp; "_Cidades"),ROW(A160)),"")</f>
        <v/>
      </c>
      <c r="V173" s="168"/>
      <c r="W173" s="169"/>
      <c r="X173" s="167" t="str" cm="1">
        <f t="array" aca="1" ref="X173" ca="1">IFERROR(INDEX(INDIRECT($L$7 &amp; "_Regioes"),ROW(A160)),"")</f>
        <v/>
      </c>
      <c r="Y173" s="169"/>
    </row>
    <row r="174" spans="21:25" ht="15.75" thickBot="1" x14ac:dyDescent="0.3">
      <c r="U174" s="167" t="str" cm="1">
        <f t="array" aca="1" ref="U174" ca="1">IFERROR(INDEX(INDIRECT($L$7 &amp; "_Cidades"),ROW(A161)),"")</f>
        <v/>
      </c>
      <c r="V174" s="168"/>
      <c r="W174" s="169"/>
      <c r="X174" s="167" t="str" cm="1">
        <f t="array" aca="1" ref="X174" ca="1">IFERROR(INDEX(INDIRECT($L$7 &amp; "_Regioes"),ROW(A161)),"")</f>
        <v/>
      </c>
      <c r="Y174" s="169"/>
    </row>
    <row r="175" spans="21:25" ht="15.75" thickBot="1" x14ac:dyDescent="0.3">
      <c r="U175" s="167" t="str" cm="1">
        <f t="array" aca="1" ref="U175" ca="1">IFERROR(INDEX(INDIRECT($L$7 &amp; "_Cidades"),ROW(A162)),"")</f>
        <v/>
      </c>
      <c r="V175" s="168"/>
      <c r="W175" s="169"/>
      <c r="X175" s="167" t="str" cm="1">
        <f t="array" aca="1" ref="X175" ca="1">IFERROR(INDEX(INDIRECT($L$7 &amp; "_Regioes"),ROW(A162)),"")</f>
        <v/>
      </c>
      <c r="Y175" s="169"/>
    </row>
    <row r="176" spans="21:25" ht="15.75" thickBot="1" x14ac:dyDescent="0.3">
      <c r="U176" s="167" t="str" cm="1">
        <f t="array" aca="1" ref="U176" ca="1">IFERROR(INDEX(INDIRECT($L$7 &amp; "_Cidades"),ROW(A163)),"")</f>
        <v/>
      </c>
      <c r="V176" s="168"/>
      <c r="W176" s="169"/>
      <c r="X176" s="167" t="str" cm="1">
        <f t="array" aca="1" ref="X176" ca="1">IFERROR(INDEX(INDIRECT($L$7 &amp; "_Regioes"),ROW(A163)),"")</f>
        <v/>
      </c>
      <c r="Y176" s="169"/>
    </row>
    <row r="177" spans="21:25" ht="15.75" thickBot="1" x14ac:dyDescent="0.3">
      <c r="U177" s="167" t="str" cm="1">
        <f t="array" aca="1" ref="U177" ca="1">IFERROR(INDEX(INDIRECT($L$7 &amp; "_Cidades"),ROW(A164)),"")</f>
        <v/>
      </c>
      <c r="V177" s="168"/>
      <c r="W177" s="169"/>
      <c r="X177" s="167" t="str" cm="1">
        <f t="array" aca="1" ref="X177" ca="1">IFERROR(INDEX(INDIRECT($L$7 &amp; "_Regioes"),ROW(A164)),"")</f>
        <v/>
      </c>
      <c r="Y177" s="169"/>
    </row>
    <row r="178" spans="21:25" ht="15.75" thickBot="1" x14ac:dyDescent="0.3">
      <c r="U178" s="167" t="str" cm="1">
        <f t="array" aca="1" ref="U178" ca="1">IFERROR(INDEX(INDIRECT($L$7 &amp; "_Cidades"),ROW(A165)),"")</f>
        <v/>
      </c>
      <c r="V178" s="168"/>
      <c r="W178" s="169"/>
      <c r="X178" s="167" t="str" cm="1">
        <f t="array" aca="1" ref="X178" ca="1">IFERROR(INDEX(INDIRECT($L$7 &amp; "_Regioes"),ROW(A165)),"")</f>
        <v/>
      </c>
      <c r="Y178" s="169"/>
    </row>
    <row r="179" spans="21:25" ht="15.75" thickBot="1" x14ac:dyDescent="0.3">
      <c r="U179" s="167" t="str" cm="1">
        <f t="array" aca="1" ref="U179" ca="1">IFERROR(INDEX(INDIRECT($L$7 &amp; "_Cidades"),ROW(A166)),"")</f>
        <v/>
      </c>
      <c r="V179" s="168"/>
      <c r="W179" s="169"/>
      <c r="X179" s="167" t="str" cm="1">
        <f t="array" aca="1" ref="X179" ca="1">IFERROR(INDEX(INDIRECT($L$7 &amp; "_Regioes"),ROW(A166)),"")</f>
        <v/>
      </c>
      <c r="Y179" s="169"/>
    </row>
    <row r="180" spans="21:25" ht="15.75" thickBot="1" x14ac:dyDescent="0.3">
      <c r="U180" s="167" t="str" cm="1">
        <f t="array" aca="1" ref="U180" ca="1">IFERROR(INDEX(INDIRECT($L$7 &amp; "_Cidades"),ROW(A167)),"")</f>
        <v/>
      </c>
      <c r="V180" s="168"/>
      <c r="W180" s="169"/>
      <c r="X180" s="167" t="str" cm="1">
        <f t="array" aca="1" ref="X180" ca="1">IFERROR(INDEX(INDIRECT($L$7 &amp; "_Regioes"),ROW(A167)),"")</f>
        <v/>
      </c>
      <c r="Y180" s="169"/>
    </row>
    <row r="181" spans="21:25" ht="15.75" thickBot="1" x14ac:dyDescent="0.3">
      <c r="U181" s="167" t="str" cm="1">
        <f t="array" aca="1" ref="U181" ca="1">IFERROR(INDEX(INDIRECT($L$7 &amp; "_Cidades"),ROW(A168)),"")</f>
        <v/>
      </c>
      <c r="V181" s="168"/>
      <c r="W181" s="169"/>
      <c r="X181" s="167" t="str" cm="1">
        <f t="array" aca="1" ref="X181" ca="1">IFERROR(INDEX(INDIRECT($L$7 &amp; "_Regioes"),ROW(A168)),"")</f>
        <v/>
      </c>
      <c r="Y181" s="169"/>
    </row>
    <row r="182" spans="21:25" ht="15.75" thickBot="1" x14ac:dyDescent="0.3">
      <c r="U182" s="167" t="str" cm="1">
        <f t="array" aca="1" ref="U182" ca="1">IFERROR(INDEX(INDIRECT($L$7 &amp; "_Cidades"),ROW(A169)),"")</f>
        <v/>
      </c>
      <c r="V182" s="168"/>
      <c r="W182" s="169"/>
      <c r="X182" s="167" t="str" cm="1">
        <f t="array" aca="1" ref="X182" ca="1">IFERROR(INDEX(INDIRECT($L$7 &amp; "_Regioes"),ROW(A169)),"")</f>
        <v/>
      </c>
      <c r="Y182" s="169"/>
    </row>
    <row r="183" spans="21:25" ht="15.75" thickBot="1" x14ac:dyDescent="0.3">
      <c r="U183" s="167" t="str" cm="1">
        <f t="array" aca="1" ref="U183" ca="1">IFERROR(INDEX(INDIRECT($L$7 &amp; "_Cidades"),ROW(A170)),"")</f>
        <v/>
      </c>
      <c r="V183" s="168"/>
      <c r="W183" s="169"/>
      <c r="X183" s="167" t="str" cm="1">
        <f t="array" aca="1" ref="X183" ca="1">IFERROR(INDEX(INDIRECT($L$7 &amp; "_Regioes"),ROW(A170)),"")</f>
        <v/>
      </c>
      <c r="Y183" s="169"/>
    </row>
    <row r="184" spans="21:25" ht="15.75" thickBot="1" x14ac:dyDescent="0.3">
      <c r="U184" s="167" t="str" cm="1">
        <f t="array" aca="1" ref="U184" ca="1">IFERROR(INDEX(INDIRECT($L$7 &amp; "_Cidades"),ROW(A171)),"")</f>
        <v/>
      </c>
      <c r="V184" s="168"/>
      <c r="W184" s="169"/>
      <c r="X184" s="167" t="str" cm="1">
        <f t="array" aca="1" ref="X184" ca="1">IFERROR(INDEX(INDIRECT($L$7 &amp; "_Regioes"),ROW(A171)),"")</f>
        <v/>
      </c>
      <c r="Y184" s="169"/>
    </row>
    <row r="185" spans="21:25" ht="15.75" thickBot="1" x14ac:dyDescent="0.3">
      <c r="U185" s="167" t="str" cm="1">
        <f t="array" aca="1" ref="U185" ca="1">IFERROR(INDEX(INDIRECT($L$7 &amp; "_Cidades"),ROW(A172)),"")</f>
        <v/>
      </c>
      <c r="V185" s="168"/>
      <c r="W185" s="169"/>
      <c r="X185" s="167" t="str" cm="1">
        <f t="array" aca="1" ref="X185" ca="1">IFERROR(INDEX(INDIRECT($L$7 &amp; "_Regioes"),ROW(A172)),"")</f>
        <v/>
      </c>
      <c r="Y185" s="169"/>
    </row>
    <row r="186" spans="21:25" ht="15.75" thickBot="1" x14ac:dyDescent="0.3">
      <c r="U186" s="167" t="str" cm="1">
        <f t="array" aca="1" ref="U186" ca="1">IFERROR(INDEX(INDIRECT($L$7 &amp; "_Cidades"),ROW(A173)),"")</f>
        <v/>
      </c>
      <c r="V186" s="168"/>
      <c r="W186" s="169"/>
      <c r="X186" s="167" t="str" cm="1">
        <f t="array" aca="1" ref="X186" ca="1">IFERROR(INDEX(INDIRECT($L$7 &amp; "_Regioes"),ROW(A173)),"")</f>
        <v/>
      </c>
      <c r="Y186" s="169"/>
    </row>
    <row r="187" spans="21:25" ht="15.75" thickBot="1" x14ac:dyDescent="0.3">
      <c r="U187" s="167" t="str" cm="1">
        <f t="array" aca="1" ref="U187" ca="1">IFERROR(INDEX(INDIRECT($L$7 &amp; "_Cidades"),ROW(A174)),"")</f>
        <v/>
      </c>
      <c r="V187" s="168"/>
      <c r="W187" s="169"/>
      <c r="X187" s="167" t="str" cm="1">
        <f t="array" aca="1" ref="X187" ca="1">IFERROR(INDEX(INDIRECT($L$7 &amp; "_Regioes"),ROW(A174)),"")</f>
        <v/>
      </c>
      <c r="Y187" s="169"/>
    </row>
    <row r="188" spans="21:25" ht="15.75" thickBot="1" x14ac:dyDescent="0.3">
      <c r="U188" s="167" t="str" cm="1">
        <f t="array" aca="1" ref="U188" ca="1">IFERROR(INDEX(INDIRECT($L$7 &amp; "_Cidades"),ROW(A175)),"")</f>
        <v/>
      </c>
      <c r="V188" s="168"/>
      <c r="W188" s="169"/>
      <c r="X188" s="167" t="str" cm="1">
        <f t="array" aca="1" ref="X188" ca="1">IFERROR(INDEX(INDIRECT($L$7 &amp; "_Regioes"),ROW(A175)),"")</f>
        <v/>
      </c>
      <c r="Y188" s="169"/>
    </row>
    <row r="189" spans="21:25" ht="15.75" thickBot="1" x14ac:dyDescent="0.3">
      <c r="U189" s="167" t="str" cm="1">
        <f t="array" aca="1" ref="U189" ca="1">IFERROR(INDEX(INDIRECT($L$7 &amp; "_Cidades"),ROW(A176)),"")</f>
        <v/>
      </c>
      <c r="V189" s="168"/>
      <c r="W189" s="169"/>
      <c r="X189" s="167" t="str" cm="1">
        <f t="array" aca="1" ref="X189" ca="1">IFERROR(INDEX(INDIRECT($L$7 &amp; "_Regioes"),ROW(A176)),"")</f>
        <v/>
      </c>
      <c r="Y189" s="169"/>
    </row>
    <row r="190" spans="21:25" ht="15.75" thickBot="1" x14ac:dyDescent="0.3">
      <c r="U190" s="167" t="str" cm="1">
        <f t="array" aca="1" ref="U190" ca="1">IFERROR(INDEX(INDIRECT($L$7 &amp; "_Cidades"),ROW(A177)),"")</f>
        <v/>
      </c>
      <c r="V190" s="168"/>
      <c r="W190" s="169"/>
      <c r="X190" s="167" t="str" cm="1">
        <f t="array" aca="1" ref="X190" ca="1">IFERROR(INDEX(INDIRECT($L$7 &amp; "_Regioes"),ROW(A177)),"")</f>
        <v/>
      </c>
      <c r="Y190" s="169"/>
    </row>
    <row r="191" spans="21:25" ht="15.75" thickBot="1" x14ac:dyDescent="0.3">
      <c r="U191" s="167" t="str" cm="1">
        <f t="array" aca="1" ref="U191" ca="1">IFERROR(INDEX(INDIRECT($L$7 &amp; "_Cidades"),ROW(A178)),"")</f>
        <v/>
      </c>
      <c r="V191" s="168"/>
      <c r="W191" s="169"/>
      <c r="X191" s="167" t="str" cm="1">
        <f t="array" aca="1" ref="X191" ca="1">IFERROR(INDEX(INDIRECT($L$7 &amp; "_Regioes"),ROW(A178)),"")</f>
        <v/>
      </c>
      <c r="Y191" s="169"/>
    </row>
    <row r="192" spans="21:25" ht="15.75" thickBot="1" x14ac:dyDescent="0.3">
      <c r="U192" s="167" t="str" cm="1">
        <f t="array" aca="1" ref="U192" ca="1">IFERROR(INDEX(INDIRECT($L$7 &amp; "_Cidades"),ROW(A179)),"")</f>
        <v/>
      </c>
      <c r="V192" s="168"/>
      <c r="W192" s="169"/>
      <c r="X192" s="167" t="str" cm="1">
        <f t="array" aca="1" ref="X192" ca="1">IFERROR(INDEX(INDIRECT($L$7 &amp; "_Regioes"),ROW(A179)),"")</f>
        <v/>
      </c>
      <c r="Y192" s="169"/>
    </row>
    <row r="193" spans="21:25" ht="15.75" thickBot="1" x14ac:dyDescent="0.3">
      <c r="U193" s="167" t="str" cm="1">
        <f t="array" aca="1" ref="U193" ca="1">IFERROR(INDEX(INDIRECT($L$7 &amp; "_Cidades"),ROW(A180)),"")</f>
        <v/>
      </c>
      <c r="V193" s="168"/>
      <c r="W193" s="169"/>
      <c r="X193" s="167" t="str" cm="1">
        <f t="array" aca="1" ref="X193" ca="1">IFERROR(INDEX(INDIRECT($L$7 &amp; "_Regioes"),ROW(A180)),"")</f>
        <v/>
      </c>
      <c r="Y193" s="169"/>
    </row>
    <row r="194" spans="21:25" ht="15.75" thickBot="1" x14ac:dyDescent="0.3">
      <c r="U194" s="167" t="str" cm="1">
        <f t="array" aca="1" ref="U194" ca="1">IFERROR(INDEX(INDIRECT($L$7 &amp; "_Cidades"),ROW(A181)),"")</f>
        <v/>
      </c>
      <c r="V194" s="168"/>
      <c r="W194" s="169"/>
      <c r="X194" s="167" t="str" cm="1">
        <f t="array" aca="1" ref="X194" ca="1">IFERROR(INDEX(INDIRECT($L$7 &amp; "_Regioes"),ROW(A181)),"")</f>
        <v/>
      </c>
      <c r="Y194" s="169"/>
    </row>
    <row r="195" spans="21:25" ht="15.75" thickBot="1" x14ac:dyDescent="0.3">
      <c r="U195" s="167" t="str" cm="1">
        <f t="array" aca="1" ref="U195" ca="1">IFERROR(INDEX(INDIRECT($L$7 &amp; "_Cidades"),ROW(A182)),"")</f>
        <v/>
      </c>
      <c r="V195" s="168"/>
      <c r="W195" s="169"/>
      <c r="X195" s="167" t="str" cm="1">
        <f t="array" aca="1" ref="X195" ca="1">IFERROR(INDEX(INDIRECT($L$7 &amp; "_Regioes"),ROW(A182)),"")</f>
        <v/>
      </c>
      <c r="Y195" s="169"/>
    </row>
    <row r="196" spans="21:25" ht="15.75" thickBot="1" x14ac:dyDescent="0.3">
      <c r="U196" s="167" t="str" cm="1">
        <f t="array" aca="1" ref="U196" ca="1">IFERROR(INDEX(INDIRECT($L$7 &amp; "_Cidades"),ROW(A183)),"")</f>
        <v/>
      </c>
      <c r="V196" s="168"/>
      <c r="W196" s="169"/>
      <c r="X196" s="167" t="str" cm="1">
        <f t="array" aca="1" ref="X196" ca="1">IFERROR(INDEX(INDIRECT($L$7 &amp; "_Regioes"),ROW(A183)),"")</f>
        <v/>
      </c>
      <c r="Y196" s="169"/>
    </row>
    <row r="197" spans="21:25" ht="15.75" thickBot="1" x14ac:dyDescent="0.3">
      <c r="U197" s="167" t="str" cm="1">
        <f t="array" aca="1" ref="U197" ca="1">IFERROR(INDEX(INDIRECT($L$7 &amp; "_Cidades"),ROW(A184)),"")</f>
        <v/>
      </c>
      <c r="V197" s="168"/>
      <c r="W197" s="169"/>
      <c r="X197" s="167" t="str" cm="1">
        <f t="array" aca="1" ref="X197" ca="1">IFERROR(INDEX(INDIRECT($L$7 &amp; "_Regioes"),ROW(A184)),"")</f>
        <v/>
      </c>
      <c r="Y197" s="169"/>
    </row>
    <row r="198" spans="21:25" ht="15.75" thickBot="1" x14ac:dyDescent="0.3">
      <c r="U198" s="167" t="str" cm="1">
        <f t="array" aca="1" ref="U198" ca="1">IFERROR(INDEX(INDIRECT($L$7 &amp; "_Cidades"),ROW(A185)),"")</f>
        <v/>
      </c>
      <c r="V198" s="168"/>
      <c r="W198" s="169"/>
      <c r="X198" s="167" t="str" cm="1">
        <f t="array" aca="1" ref="X198" ca="1">IFERROR(INDEX(INDIRECT($L$7 &amp; "_Regioes"),ROW(A185)),"")</f>
        <v/>
      </c>
      <c r="Y198" s="169"/>
    </row>
    <row r="199" spans="21:25" ht="15.75" thickBot="1" x14ac:dyDescent="0.3">
      <c r="U199" s="167" t="str" cm="1">
        <f t="array" aca="1" ref="U199" ca="1">IFERROR(INDEX(INDIRECT($L$7 &amp; "_Cidades"),ROW(A186)),"")</f>
        <v/>
      </c>
      <c r="V199" s="168"/>
      <c r="W199" s="169"/>
      <c r="X199" s="167" t="str" cm="1">
        <f t="array" aca="1" ref="X199" ca="1">IFERROR(INDEX(INDIRECT($L$7 &amp; "_Regioes"),ROW(A186)),"")</f>
        <v/>
      </c>
      <c r="Y199" s="169"/>
    </row>
    <row r="200" spans="21:25" ht="15.75" thickBot="1" x14ac:dyDescent="0.3">
      <c r="U200" s="167" t="str" cm="1">
        <f t="array" aca="1" ref="U200" ca="1">IFERROR(INDEX(INDIRECT($L$7 &amp; "_Cidades"),ROW(A187)),"")</f>
        <v/>
      </c>
      <c r="V200" s="168"/>
      <c r="W200" s="169"/>
      <c r="X200" s="167" t="str" cm="1">
        <f t="array" aca="1" ref="X200" ca="1">IFERROR(INDEX(INDIRECT($L$7 &amp; "_Regioes"),ROW(A187)),"")</f>
        <v/>
      </c>
      <c r="Y200" s="169"/>
    </row>
    <row r="201" spans="21:25" ht="15.75" thickBot="1" x14ac:dyDescent="0.3">
      <c r="U201" s="167" t="str" cm="1">
        <f t="array" aca="1" ref="U201" ca="1">IFERROR(INDEX(INDIRECT($L$7 &amp; "_Cidades"),ROW(A188)),"")</f>
        <v/>
      </c>
      <c r="V201" s="168"/>
      <c r="W201" s="169"/>
      <c r="X201" s="167" t="str" cm="1">
        <f t="array" aca="1" ref="X201" ca="1">IFERROR(INDEX(INDIRECT($L$7 &amp; "_Regioes"),ROW(A188)),"")</f>
        <v/>
      </c>
      <c r="Y201" s="169"/>
    </row>
    <row r="202" spans="21:25" ht="15.75" thickBot="1" x14ac:dyDescent="0.3">
      <c r="U202" s="167" t="str" cm="1">
        <f t="array" aca="1" ref="U202" ca="1">IFERROR(INDEX(INDIRECT($L$7 &amp; "_Cidades"),ROW(A189)),"")</f>
        <v/>
      </c>
      <c r="V202" s="168"/>
      <c r="W202" s="169"/>
      <c r="X202" s="167" t="str" cm="1">
        <f t="array" aca="1" ref="X202" ca="1">IFERROR(INDEX(INDIRECT($L$7 &amp; "_Regioes"),ROW(A189)),"")</f>
        <v/>
      </c>
      <c r="Y202" s="169"/>
    </row>
    <row r="203" spans="21:25" ht="15.75" thickBot="1" x14ac:dyDescent="0.3">
      <c r="U203" s="167" t="str" cm="1">
        <f t="array" aca="1" ref="U203" ca="1">IFERROR(INDEX(INDIRECT($L$7 &amp; "_Cidades"),ROW(A190)),"")</f>
        <v/>
      </c>
      <c r="V203" s="168"/>
      <c r="W203" s="169"/>
      <c r="X203" s="167" t="str" cm="1">
        <f t="array" aca="1" ref="X203" ca="1">IFERROR(INDEX(INDIRECT($L$7 &amp; "_Regioes"),ROW(A190)),"")</f>
        <v/>
      </c>
      <c r="Y203" s="169"/>
    </row>
    <row r="204" spans="21:25" ht="15.75" thickBot="1" x14ac:dyDescent="0.3">
      <c r="U204" s="167" t="str" cm="1">
        <f t="array" aca="1" ref="U204" ca="1">IFERROR(INDEX(INDIRECT($L$7 &amp; "_Cidades"),ROW(A191)),"")</f>
        <v/>
      </c>
      <c r="V204" s="168"/>
      <c r="W204" s="169"/>
      <c r="X204" s="167" t="str" cm="1">
        <f t="array" aca="1" ref="X204" ca="1">IFERROR(INDEX(INDIRECT($L$7 &amp; "_Regioes"),ROW(A191)),"")</f>
        <v/>
      </c>
      <c r="Y204" s="169"/>
    </row>
    <row r="205" spans="21:25" ht="15.75" thickBot="1" x14ac:dyDescent="0.3">
      <c r="U205" s="167" t="str" cm="1">
        <f t="array" aca="1" ref="U205" ca="1">IFERROR(INDEX(INDIRECT($L$7 &amp; "_Cidades"),ROW(A192)),"")</f>
        <v/>
      </c>
      <c r="V205" s="168"/>
      <c r="W205" s="169"/>
      <c r="X205" s="167" t="str" cm="1">
        <f t="array" aca="1" ref="X205" ca="1">IFERROR(INDEX(INDIRECT($L$7 &amp; "_Regioes"),ROW(A192)),"")</f>
        <v/>
      </c>
      <c r="Y205" s="169"/>
    </row>
    <row r="206" spans="21:25" ht="15.75" thickBot="1" x14ac:dyDescent="0.3">
      <c r="U206" s="167" t="str" cm="1">
        <f t="array" aca="1" ref="U206" ca="1">IFERROR(INDEX(INDIRECT($L$7 &amp; "_Cidades"),ROW(A193)),"")</f>
        <v/>
      </c>
      <c r="V206" s="168"/>
      <c r="W206" s="169"/>
      <c r="X206" s="167" t="str" cm="1">
        <f t="array" aca="1" ref="X206" ca="1">IFERROR(INDEX(INDIRECT($L$7 &amp; "_Regioes"),ROW(A193)),"")</f>
        <v/>
      </c>
      <c r="Y206" s="169"/>
    </row>
    <row r="207" spans="21:25" ht="15.75" thickBot="1" x14ac:dyDescent="0.3">
      <c r="U207" s="167" t="str" cm="1">
        <f t="array" aca="1" ref="U207" ca="1">IFERROR(INDEX(INDIRECT($L$7 &amp; "_Cidades"),ROW(A194)),"")</f>
        <v/>
      </c>
      <c r="V207" s="168"/>
      <c r="W207" s="169"/>
      <c r="X207" s="167" t="str" cm="1">
        <f t="array" aca="1" ref="X207" ca="1">IFERROR(INDEX(INDIRECT($L$7 &amp; "_Regioes"),ROW(A194)),"")</f>
        <v/>
      </c>
      <c r="Y207" s="169"/>
    </row>
    <row r="208" spans="21:25" ht="15.75" thickBot="1" x14ac:dyDescent="0.3">
      <c r="U208" s="167" t="str" cm="1">
        <f t="array" aca="1" ref="U208" ca="1">IFERROR(INDEX(INDIRECT($L$7 &amp; "_Cidades"),ROW(A195)),"")</f>
        <v/>
      </c>
      <c r="V208" s="168"/>
      <c r="W208" s="169"/>
      <c r="X208" s="167" t="str" cm="1">
        <f t="array" aca="1" ref="X208" ca="1">IFERROR(INDEX(INDIRECT($L$7 &amp; "_Regioes"),ROW(A195)),"")</f>
        <v/>
      </c>
      <c r="Y208" s="169"/>
    </row>
    <row r="209" spans="21:25" ht="15.75" thickBot="1" x14ac:dyDescent="0.3">
      <c r="U209" s="167" t="str" cm="1">
        <f t="array" aca="1" ref="U209" ca="1">IFERROR(INDEX(INDIRECT($L$7 &amp; "_Cidades"),ROW(A196)),"")</f>
        <v/>
      </c>
      <c r="V209" s="168"/>
      <c r="W209" s="169"/>
      <c r="X209" s="167" t="str" cm="1">
        <f t="array" aca="1" ref="X209" ca="1">IFERROR(INDEX(INDIRECT($L$7 &amp; "_Regioes"),ROW(A196)),"")</f>
        <v/>
      </c>
      <c r="Y209" s="169"/>
    </row>
    <row r="210" spans="21:25" ht="15.75" thickBot="1" x14ac:dyDescent="0.3">
      <c r="U210" s="167" t="str" cm="1">
        <f t="array" aca="1" ref="U210" ca="1">IFERROR(INDEX(INDIRECT($L$7 &amp; "_Cidades"),ROW(A197)),"")</f>
        <v/>
      </c>
      <c r="V210" s="168"/>
      <c r="W210" s="169"/>
      <c r="X210" s="167" t="str" cm="1">
        <f t="array" aca="1" ref="X210" ca="1">IFERROR(INDEX(INDIRECT($L$7 &amp; "_Regioes"),ROW(A197)),"")</f>
        <v/>
      </c>
      <c r="Y210" s="169"/>
    </row>
    <row r="211" spans="21:25" ht="15.75" thickBot="1" x14ac:dyDescent="0.3">
      <c r="U211" s="167" t="str" cm="1">
        <f t="array" aca="1" ref="U211" ca="1">IFERROR(INDEX(INDIRECT($L$7 &amp; "_Cidades"),ROW(A198)),"")</f>
        <v/>
      </c>
      <c r="V211" s="168"/>
      <c r="W211" s="169"/>
      <c r="X211" s="167" t="str" cm="1">
        <f t="array" aca="1" ref="X211" ca="1">IFERROR(INDEX(INDIRECT($L$7 &amp; "_Regioes"),ROW(A198)),"")</f>
        <v/>
      </c>
      <c r="Y211" s="169"/>
    </row>
    <row r="212" spans="21:25" ht="15.75" thickBot="1" x14ac:dyDescent="0.3">
      <c r="U212" s="167" t="str" cm="1">
        <f t="array" aca="1" ref="U212" ca="1">IFERROR(INDEX(INDIRECT($L$7 &amp; "_Cidades"),ROW(A199)),"")</f>
        <v/>
      </c>
      <c r="V212" s="168"/>
      <c r="W212" s="169"/>
      <c r="X212" s="167" t="str" cm="1">
        <f t="array" aca="1" ref="X212" ca="1">IFERROR(INDEX(INDIRECT($L$7 &amp; "_Regioes"),ROW(A199)),"")</f>
        <v/>
      </c>
      <c r="Y212" s="169"/>
    </row>
    <row r="213" spans="21:25" ht="15.75" thickBot="1" x14ac:dyDescent="0.3">
      <c r="U213" s="167" t="str" cm="1">
        <f t="array" aca="1" ref="U213" ca="1">IFERROR(INDEX(INDIRECT($L$7 &amp; "_Cidades"),ROW(A200)),"")</f>
        <v/>
      </c>
      <c r="V213" s="168"/>
      <c r="W213" s="169"/>
      <c r="X213" s="167" t="str" cm="1">
        <f t="array" aca="1" ref="X213" ca="1">IFERROR(INDEX(INDIRECT($L$7 &amp; "_Regioes"),ROW(A200)),"")</f>
        <v/>
      </c>
      <c r="Y213" s="169"/>
    </row>
    <row r="214" spans="21:25" ht="15.75" thickBot="1" x14ac:dyDescent="0.3">
      <c r="U214" s="167" t="str" cm="1">
        <f t="array" aca="1" ref="U214" ca="1">IFERROR(INDEX(INDIRECT($L$7 &amp; "_Cidades"),ROW(A201)),"")</f>
        <v/>
      </c>
      <c r="V214" s="168"/>
      <c r="W214" s="169"/>
      <c r="X214" s="167" t="str" cm="1">
        <f t="array" aca="1" ref="X214" ca="1">IFERROR(INDEX(INDIRECT($L$7 &amp; "_Regioes"),ROW(A201)),"")</f>
        <v/>
      </c>
      <c r="Y214" s="169"/>
    </row>
    <row r="215" spans="21:25" ht="15.75" thickBot="1" x14ac:dyDescent="0.3">
      <c r="U215" s="167" t="str" cm="1">
        <f t="array" aca="1" ref="U215" ca="1">IFERROR(INDEX(INDIRECT($L$7 &amp; "_Cidades"),ROW(A202)),"")</f>
        <v/>
      </c>
      <c r="V215" s="168"/>
      <c r="W215" s="169"/>
      <c r="X215" s="167" t="str" cm="1">
        <f t="array" aca="1" ref="X215" ca="1">IFERROR(INDEX(INDIRECT($L$7 &amp; "_Regioes"),ROW(A202)),"")</f>
        <v/>
      </c>
      <c r="Y215" s="169"/>
    </row>
    <row r="216" spans="21:25" ht="15.75" thickBot="1" x14ac:dyDescent="0.3">
      <c r="U216" s="167" t="str" cm="1">
        <f t="array" aca="1" ref="U216" ca="1">IFERROR(INDEX(INDIRECT($L$7 &amp; "_Cidades"),ROW(A203)),"")</f>
        <v/>
      </c>
      <c r="V216" s="168"/>
      <c r="W216" s="169"/>
      <c r="X216" s="167" t="str" cm="1">
        <f t="array" aca="1" ref="X216" ca="1">IFERROR(INDEX(INDIRECT($L$7 &amp; "_Regioes"),ROW(A203)),"")</f>
        <v/>
      </c>
      <c r="Y216" s="169"/>
    </row>
    <row r="217" spans="21:25" ht="15.75" thickBot="1" x14ac:dyDescent="0.3">
      <c r="U217" s="167" t="str" cm="1">
        <f t="array" aca="1" ref="U217" ca="1">IFERROR(INDEX(INDIRECT($L$7 &amp; "_Cidades"),ROW(A204)),"")</f>
        <v/>
      </c>
      <c r="V217" s="168"/>
      <c r="W217" s="169"/>
      <c r="X217" s="167" t="str" cm="1">
        <f t="array" aca="1" ref="X217" ca="1">IFERROR(INDEX(INDIRECT($L$7 &amp; "_Regioes"),ROW(A204)),"")</f>
        <v/>
      </c>
      <c r="Y217" s="169"/>
    </row>
    <row r="218" spans="21:25" ht="15.75" thickBot="1" x14ac:dyDescent="0.3">
      <c r="U218" s="167" t="str" cm="1">
        <f t="array" aca="1" ref="U218" ca="1">IFERROR(INDEX(INDIRECT($L$7 &amp; "_Cidades"),ROW(A205)),"")</f>
        <v/>
      </c>
      <c r="V218" s="168"/>
      <c r="W218" s="169"/>
      <c r="X218" s="167" t="str" cm="1">
        <f t="array" aca="1" ref="X218" ca="1">IFERROR(INDEX(INDIRECT($L$7 &amp; "_Regioes"),ROW(A205)),"")</f>
        <v/>
      </c>
      <c r="Y218" s="169"/>
    </row>
    <row r="219" spans="21:25" ht="15.75" thickBot="1" x14ac:dyDescent="0.3">
      <c r="U219" s="167" t="str" cm="1">
        <f t="array" aca="1" ref="U219" ca="1">IFERROR(INDEX(INDIRECT($L$7 &amp; "_Cidades"),ROW(A206)),"")</f>
        <v/>
      </c>
      <c r="V219" s="168"/>
      <c r="W219" s="169"/>
      <c r="X219" s="167" t="str" cm="1">
        <f t="array" aca="1" ref="X219" ca="1">IFERROR(INDEX(INDIRECT($L$7 &amp; "_Regioes"),ROW(A206)),"")</f>
        <v/>
      </c>
      <c r="Y219" s="169"/>
    </row>
    <row r="220" spans="21:25" ht="15.75" thickBot="1" x14ac:dyDescent="0.3">
      <c r="U220" s="167" t="str" cm="1">
        <f t="array" aca="1" ref="U220" ca="1">IFERROR(INDEX(INDIRECT($L$7 &amp; "_Cidades"),ROW(A207)),"")</f>
        <v/>
      </c>
      <c r="V220" s="168"/>
      <c r="W220" s="169"/>
      <c r="X220" s="167" t="str" cm="1">
        <f t="array" aca="1" ref="X220" ca="1">IFERROR(INDEX(INDIRECT($L$7 &amp; "_Regioes"),ROW(A207)),"")</f>
        <v/>
      </c>
      <c r="Y220" s="169"/>
    </row>
    <row r="221" spans="21:25" ht="15.75" thickBot="1" x14ac:dyDescent="0.3">
      <c r="U221" s="167" t="str" cm="1">
        <f t="array" aca="1" ref="U221" ca="1">IFERROR(INDEX(INDIRECT($L$7 &amp; "_Cidades"),ROW(A208)),"")</f>
        <v/>
      </c>
      <c r="V221" s="168"/>
      <c r="W221" s="169"/>
      <c r="X221" s="167" t="str" cm="1">
        <f t="array" aca="1" ref="X221" ca="1">IFERROR(INDEX(INDIRECT($L$7 &amp; "_Regioes"),ROW(A208)),"")</f>
        <v/>
      </c>
      <c r="Y221" s="169"/>
    </row>
    <row r="222" spans="21:25" ht="15.75" thickBot="1" x14ac:dyDescent="0.3">
      <c r="U222" s="167" t="str" cm="1">
        <f t="array" aca="1" ref="U222" ca="1">IFERROR(INDEX(INDIRECT($L$7 &amp; "_Cidades"),ROW(A209)),"")</f>
        <v/>
      </c>
      <c r="V222" s="168"/>
      <c r="W222" s="169"/>
      <c r="X222" s="167" t="str" cm="1">
        <f t="array" aca="1" ref="X222" ca="1">IFERROR(INDEX(INDIRECT($L$7 &amp; "_Regioes"),ROW(A209)),"")</f>
        <v/>
      </c>
      <c r="Y222" s="169"/>
    </row>
    <row r="223" spans="21:25" ht="15.75" thickBot="1" x14ac:dyDescent="0.3">
      <c r="U223" s="167" t="str" cm="1">
        <f t="array" aca="1" ref="U223" ca="1">IFERROR(INDEX(INDIRECT($L$7 &amp; "_Cidades"),ROW(A210)),"")</f>
        <v/>
      </c>
      <c r="V223" s="168"/>
      <c r="W223" s="169"/>
      <c r="X223" s="167" t="str" cm="1">
        <f t="array" aca="1" ref="X223" ca="1">IFERROR(INDEX(INDIRECT($L$7 &amp; "_Regioes"),ROW(A210)),"")</f>
        <v/>
      </c>
      <c r="Y223" s="169"/>
    </row>
    <row r="224" spans="21:25" ht="15.75" thickBot="1" x14ac:dyDescent="0.3">
      <c r="U224" s="167" t="str" cm="1">
        <f t="array" aca="1" ref="U224" ca="1">IFERROR(INDEX(INDIRECT($L$7 &amp; "_Cidades"),ROW(A211)),"")</f>
        <v/>
      </c>
      <c r="V224" s="168"/>
      <c r="W224" s="169"/>
      <c r="X224" s="167" t="str" cm="1">
        <f t="array" aca="1" ref="X224" ca="1">IFERROR(INDEX(INDIRECT($L$7 &amp; "_Regioes"),ROW(A211)),"")</f>
        <v/>
      </c>
      <c r="Y224" s="169"/>
    </row>
    <row r="225" spans="21:25" ht="15.75" thickBot="1" x14ac:dyDescent="0.3">
      <c r="U225" s="167" t="str" cm="1">
        <f t="array" aca="1" ref="U225" ca="1">IFERROR(INDEX(INDIRECT($L$7 &amp; "_Cidades"),ROW(A212)),"")</f>
        <v/>
      </c>
      <c r="V225" s="168"/>
      <c r="W225" s="169"/>
      <c r="X225" s="167" t="str" cm="1">
        <f t="array" aca="1" ref="X225" ca="1">IFERROR(INDEX(INDIRECT($L$7 &amp; "_Regioes"),ROW(A212)),"")</f>
        <v/>
      </c>
      <c r="Y225" s="169"/>
    </row>
    <row r="226" spans="21:25" ht="15.75" thickBot="1" x14ac:dyDescent="0.3">
      <c r="U226" s="167" t="str" cm="1">
        <f t="array" aca="1" ref="U226" ca="1">IFERROR(INDEX(INDIRECT($L$7 &amp; "_Cidades"),ROW(A213)),"")</f>
        <v/>
      </c>
      <c r="V226" s="168"/>
      <c r="W226" s="169"/>
      <c r="X226" s="167" t="str" cm="1">
        <f t="array" aca="1" ref="X226" ca="1">IFERROR(INDEX(INDIRECT($L$7 &amp; "_Regioes"),ROW(A213)),"")</f>
        <v/>
      </c>
      <c r="Y226" s="169"/>
    </row>
    <row r="227" spans="21:25" ht="15.75" thickBot="1" x14ac:dyDescent="0.3">
      <c r="U227" s="167" t="str" cm="1">
        <f t="array" aca="1" ref="U227" ca="1">IFERROR(INDEX(INDIRECT($L$7 &amp; "_Cidades"),ROW(A214)),"")</f>
        <v/>
      </c>
      <c r="V227" s="168"/>
      <c r="W227" s="169"/>
      <c r="X227" s="167" t="str" cm="1">
        <f t="array" aca="1" ref="X227" ca="1">IFERROR(INDEX(INDIRECT($L$7 &amp; "_Regioes"),ROW(A214)),"")</f>
        <v/>
      </c>
      <c r="Y227" s="169"/>
    </row>
    <row r="228" spans="21:25" ht="15.75" thickBot="1" x14ac:dyDescent="0.3">
      <c r="U228" s="167" t="str" cm="1">
        <f t="array" aca="1" ref="U228" ca="1">IFERROR(INDEX(INDIRECT($L$7 &amp; "_Cidades"),ROW(A215)),"")</f>
        <v/>
      </c>
      <c r="V228" s="168"/>
      <c r="W228" s="169"/>
      <c r="X228" s="167" t="str" cm="1">
        <f t="array" aca="1" ref="X228" ca="1">IFERROR(INDEX(INDIRECT($L$7 &amp; "_Regioes"),ROW(A215)),"")</f>
        <v/>
      </c>
      <c r="Y228" s="169"/>
    </row>
    <row r="229" spans="21:25" ht="15.75" thickBot="1" x14ac:dyDescent="0.3">
      <c r="U229" s="167" t="str" cm="1">
        <f t="array" aca="1" ref="U229" ca="1">IFERROR(INDEX(INDIRECT($L$7 &amp; "_Cidades"),ROW(A216)),"")</f>
        <v/>
      </c>
      <c r="V229" s="168"/>
      <c r="W229" s="169"/>
      <c r="X229" s="167" t="str" cm="1">
        <f t="array" aca="1" ref="X229" ca="1">IFERROR(INDEX(INDIRECT($L$7 &amp; "_Regioes"),ROW(A216)),"")</f>
        <v/>
      </c>
      <c r="Y229" s="169"/>
    </row>
    <row r="230" spans="21:25" ht="15.75" thickBot="1" x14ac:dyDescent="0.3">
      <c r="U230" s="167" t="str" cm="1">
        <f t="array" aca="1" ref="U230" ca="1">IFERROR(INDEX(INDIRECT($L$7 &amp; "_Cidades"),ROW(A217)),"")</f>
        <v/>
      </c>
      <c r="V230" s="168"/>
      <c r="W230" s="169"/>
      <c r="X230" s="167" t="str" cm="1">
        <f t="array" aca="1" ref="X230" ca="1">IFERROR(INDEX(INDIRECT($L$7 &amp; "_Regioes"),ROW(A217)),"")</f>
        <v/>
      </c>
      <c r="Y230" s="169"/>
    </row>
    <row r="231" spans="21:25" ht="15.75" thickBot="1" x14ac:dyDescent="0.3">
      <c r="U231" s="167" t="str" cm="1">
        <f t="array" aca="1" ref="U231" ca="1">IFERROR(INDEX(INDIRECT($L$7 &amp; "_Cidades"),ROW(A218)),"")</f>
        <v/>
      </c>
      <c r="V231" s="168"/>
      <c r="W231" s="169"/>
      <c r="X231" s="167" t="str" cm="1">
        <f t="array" aca="1" ref="X231" ca="1">IFERROR(INDEX(INDIRECT($L$7 &amp; "_Regioes"),ROW(A218)),"")</f>
        <v/>
      </c>
      <c r="Y231" s="169"/>
    </row>
    <row r="232" spans="21:25" ht="15.75" thickBot="1" x14ac:dyDescent="0.3">
      <c r="U232" s="167" t="str" cm="1">
        <f t="array" aca="1" ref="U232" ca="1">IFERROR(INDEX(INDIRECT($L$7 &amp; "_Cidades"),ROW(A219)),"")</f>
        <v/>
      </c>
      <c r="V232" s="168"/>
      <c r="W232" s="169"/>
      <c r="X232" s="167" t="str" cm="1">
        <f t="array" aca="1" ref="X232" ca="1">IFERROR(INDEX(INDIRECT($L$7 &amp; "_Regioes"),ROW(A219)),"")</f>
        <v/>
      </c>
      <c r="Y232" s="169"/>
    </row>
    <row r="233" spans="21:25" ht="15.75" thickBot="1" x14ac:dyDescent="0.3">
      <c r="U233" s="167" t="str" cm="1">
        <f t="array" aca="1" ref="U233" ca="1">IFERROR(INDEX(INDIRECT($L$7 &amp; "_Cidades"),ROW(A220)),"")</f>
        <v/>
      </c>
      <c r="V233" s="168"/>
      <c r="W233" s="169"/>
      <c r="X233" s="167" t="str" cm="1">
        <f t="array" aca="1" ref="X233" ca="1">IFERROR(INDEX(INDIRECT($L$7 &amp; "_Regioes"),ROW(A220)),"")</f>
        <v/>
      </c>
      <c r="Y233" s="169"/>
    </row>
    <row r="234" spans="21:25" ht="15.75" thickBot="1" x14ac:dyDescent="0.3">
      <c r="U234" s="167" t="str" cm="1">
        <f t="array" aca="1" ref="U234" ca="1">IFERROR(INDEX(INDIRECT($L$7 &amp; "_Cidades"),ROW(A221)),"")</f>
        <v/>
      </c>
      <c r="V234" s="168"/>
      <c r="W234" s="169"/>
      <c r="X234" s="167" t="str" cm="1">
        <f t="array" aca="1" ref="X234" ca="1">IFERROR(INDEX(INDIRECT($L$7 &amp; "_Regioes"),ROW(A221)),"")</f>
        <v/>
      </c>
      <c r="Y234" s="169"/>
    </row>
    <row r="235" spans="21:25" ht="15.75" thickBot="1" x14ac:dyDescent="0.3">
      <c r="U235" s="167" t="str" cm="1">
        <f t="array" aca="1" ref="U235" ca="1">IFERROR(INDEX(INDIRECT($L$7 &amp; "_Cidades"),ROW(A222)),"")</f>
        <v/>
      </c>
      <c r="V235" s="168"/>
      <c r="W235" s="169"/>
      <c r="X235" s="167" t="str" cm="1">
        <f t="array" aca="1" ref="X235" ca="1">IFERROR(INDEX(INDIRECT($L$7 &amp; "_Regioes"),ROW(A222)),"")</f>
        <v/>
      </c>
      <c r="Y235" s="169"/>
    </row>
    <row r="236" spans="21:25" ht="15.75" thickBot="1" x14ac:dyDescent="0.3">
      <c r="U236" s="167" t="str" cm="1">
        <f t="array" aca="1" ref="U236" ca="1">IFERROR(INDEX(INDIRECT($L$7 &amp; "_Cidades"),ROW(A223)),"")</f>
        <v/>
      </c>
      <c r="V236" s="168"/>
      <c r="W236" s="169"/>
      <c r="X236" s="167" t="str" cm="1">
        <f t="array" aca="1" ref="X236" ca="1">IFERROR(INDEX(INDIRECT($L$7 &amp; "_Regioes"),ROW(A223)),"")</f>
        <v/>
      </c>
      <c r="Y236" s="169"/>
    </row>
    <row r="237" spans="21:25" ht="15.75" thickBot="1" x14ac:dyDescent="0.3">
      <c r="U237" s="164"/>
      <c r="V237" s="165"/>
      <c r="W237" s="166"/>
      <c r="X237" s="164"/>
      <c r="Y237" s="166"/>
    </row>
    <row r="238" spans="21:25" ht="15.75" thickBot="1" x14ac:dyDescent="0.3">
      <c r="U238" s="164"/>
      <c r="V238" s="165"/>
      <c r="W238" s="166"/>
      <c r="X238" s="164"/>
      <c r="Y238" s="166"/>
    </row>
    <row r="239" spans="21:25" ht="15.75" thickBot="1" x14ac:dyDescent="0.3">
      <c r="U239" s="164"/>
      <c r="V239" s="165"/>
      <c r="W239" s="166"/>
    </row>
    <row r="240" spans="21:25" ht="15.75" thickBot="1" x14ac:dyDescent="0.3">
      <c r="U240" s="164"/>
      <c r="V240" s="165"/>
      <c r="W240" s="166"/>
    </row>
  </sheetData>
  <sheetProtection algorithmName="SHA-512" hashValue="+qhJaFuBa+on3w/liwkFQdtcrC3elVK6jRE4nmSwaHCupEFrBax7beFMFmoCv8aoGHjDm8ZDHJDtLwXIAcB1tg==" saltValue="DBbsFaHCqJGhzOd+4Pshyw==" spinCount="100000" sheet="1" scenarios="1"/>
  <dataConsolidate/>
  <mergeCells count="648">
    <mergeCell ref="N67:S67"/>
    <mergeCell ref="N68:O68"/>
    <mergeCell ref="N69:O69"/>
    <mergeCell ref="N70:O70"/>
    <mergeCell ref="N71:O71"/>
    <mergeCell ref="N72:O72"/>
    <mergeCell ref="N73:O73"/>
    <mergeCell ref="U151:W151"/>
    <mergeCell ref="X151:Y151"/>
    <mergeCell ref="U134:W134"/>
    <mergeCell ref="X134:Y134"/>
    <mergeCell ref="U135:W135"/>
    <mergeCell ref="X135:Y135"/>
    <mergeCell ref="U145:W145"/>
    <mergeCell ref="X145:Y145"/>
    <mergeCell ref="U136:W136"/>
    <mergeCell ref="X136:Y136"/>
    <mergeCell ref="U137:W137"/>
    <mergeCell ref="X137:Y137"/>
    <mergeCell ref="U138:W138"/>
    <mergeCell ref="X138:Y138"/>
    <mergeCell ref="U139:W139"/>
    <mergeCell ref="X139:Y139"/>
    <mergeCell ref="U140:W140"/>
    <mergeCell ref="U152:W152"/>
    <mergeCell ref="X152:Y152"/>
    <mergeCell ref="U146:W146"/>
    <mergeCell ref="X146:Y146"/>
    <mergeCell ref="U147:W147"/>
    <mergeCell ref="X147:Y147"/>
    <mergeCell ref="U148:W148"/>
    <mergeCell ref="X148:Y148"/>
    <mergeCell ref="U149:W149"/>
    <mergeCell ref="X149:Y149"/>
    <mergeCell ref="U150:W150"/>
    <mergeCell ref="X150:Y150"/>
    <mergeCell ref="X140:Y140"/>
    <mergeCell ref="U141:W141"/>
    <mergeCell ref="X141:Y141"/>
    <mergeCell ref="U142:W142"/>
    <mergeCell ref="X142:Y142"/>
    <mergeCell ref="U143:W143"/>
    <mergeCell ref="X143:Y143"/>
    <mergeCell ref="U144:W144"/>
    <mergeCell ref="X144:Y144"/>
    <mergeCell ref="U129:W129"/>
    <mergeCell ref="X129:Y129"/>
    <mergeCell ref="U130:W130"/>
    <mergeCell ref="X130:Y130"/>
    <mergeCell ref="U131:W131"/>
    <mergeCell ref="X131:Y131"/>
    <mergeCell ref="U132:W132"/>
    <mergeCell ref="X132:Y132"/>
    <mergeCell ref="U133:W133"/>
    <mergeCell ref="X133:Y133"/>
    <mergeCell ref="U124:W124"/>
    <mergeCell ref="X124:Y124"/>
    <mergeCell ref="U125:W125"/>
    <mergeCell ref="X125:Y125"/>
    <mergeCell ref="U126:W126"/>
    <mergeCell ref="X126:Y126"/>
    <mergeCell ref="U127:W127"/>
    <mergeCell ref="X127:Y127"/>
    <mergeCell ref="U128:W128"/>
    <mergeCell ref="X128:Y128"/>
    <mergeCell ref="U119:W119"/>
    <mergeCell ref="X119:Y119"/>
    <mergeCell ref="U120:W120"/>
    <mergeCell ref="X120:Y120"/>
    <mergeCell ref="U121:W121"/>
    <mergeCell ref="X121:Y121"/>
    <mergeCell ref="U122:W122"/>
    <mergeCell ref="X122:Y122"/>
    <mergeCell ref="U123:W123"/>
    <mergeCell ref="X123:Y123"/>
    <mergeCell ref="U114:W114"/>
    <mergeCell ref="X114:Y114"/>
    <mergeCell ref="U115:W115"/>
    <mergeCell ref="X115:Y115"/>
    <mergeCell ref="U116:W116"/>
    <mergeCell ref="X116:Y116"/>
    <mergeCell ref="U117:W117"/>
    <mergeCell ref="X117:Y117"/>
    <mergeCell ref="U118:W118"/>
    <mergeCell ref="X118:Y118"/>
    <mergeCell ref="U109:W109"/>
    <mergeCell ref="X109:Y109"/>
    <mergeCell ref="U110:W110"/>
    <mergeCell ref="X110:Y110"/>
    <mergeCell ref="U111:W111"/>
    <mergeCell ref="X111:Y111"/>
    <mergeCell ref="U112:W112"/>
    <mergeCell ref="X112:Y112"/>
    <mergeCell ref="U113:W113"/>
    <mergeCell ref="X113:Y113"/>
    <mergeCell ref="U106:W106"/>
    <mergeCell ref="X106:Y106"/>
    <mergeCell ref="U107:W107"/>
    <mergeCell ref="X107:Y107"/>
    <mergeCell ref="U99:W99"/>
    <mergeCell ref="X99:Y99"/>
    <mergeCell ref="U100:W100"/>
    <mergeCell ref="X100:Y100"/>
    <mergeCell ref="U108:W108"/>
    <mergeCell ref="X108:Y108"/>
    <mergeCell ref="U105:W105"/>
    <mergeCell ref="X105:Y105"/>
    <mergeCell ref="U104:W104"/>
    <mergeCell ref="X104:Y104"/>
    <mergeCell ref="U103:W103"/>
    <mergeCell ref="X103:Y103"/>
    <mergeCell ref="U101:W101"/>
    <mergeCell ref="X101:Y101"/>
    <mergeCell ref="U102:W102"/>
    <mergeCell ref="X102:Y102"/>
    <mergeCell ref="X58:Y58"/>
    <mergeCell ref="U98:W98"/>
    <mergeCell ref="X98:Y98"/>
    <mergeCell ref="X64:Y64"/>
    <mergeCell ref="U65:W65"/>
    <mergeCell ref="X65:Y65"/>
    <mergeCell ref="U66:W66"/>
    <mergeCell ref="X66:Y66"/>
    <mergeCell ref="U67:W67"/>
    <mergeCell ref="X67:Y67"/>
    <mergeCell ref="U90:W90"/>
    <mergeCell ref="X90:Y90"/>
    <mergeCell ref="U91:W91"/>
    <mergeCell ref="X91:Y91"/>
    <mergeCell ref="U86:W86"/>
    <mergeCell ref="X86:Y86"/>
    <mergeCell ref="U87:W87"/>
    <mergeCell ref="X87:Y87"/>
    <mergeCell ref="U88:W88"/>
    <mergeCell ref="X88:Y88"/>
    <mergeCell ref="U89:W89"/>
    <mergeCell ref="X89:Y89"/>
    <mergeCell ref="U83:W83"/>
    <mergeCell ref="X83:Y83"/>
    <mergeCell ref="U19:W19"/>
    <mergeCell ref="U47:W47"/>
    <mergeCell ref="X47:Y47"/>
    <mergeCell ref="U55:W55"/>
    <mergeCell ref="X55:Y55"/>
    <mergeCell ref="U59:W59"/>
    <mergeCell ref="X59:Y59"/>
    <mergeCell ref="U56:W56"/>
    <mergeCell ref="X56:Y56"/>
    <mergeCell ref="U45:W45"/>
    <mergeCell ref="X45:Y45"/>
    <mergeCell ref="U46:W46"/>
    <mergeCell ref="X46:Y46"/>
    <mergeCell ref="U48:W48"/>
    <mergeCell ref="X48:Y48"/>
    <mergeCell ref="U49:W49"/>
    <mergeCell ref="X49:Y49"/>
    <mergeCell ref="U50:W50"/>
    <mergeCell ref="X50:Y50"/>
    <mergeCell ref="U51:W51"/>
    <mergeCell ref="X51:Y51"/>
    <mergeCell ref="U52:W52"/>
    <mergeCell ref="X52:Y52"/>
    <mergeCell ref="X57:Y57"/>
    <mergeCell ref="X33:Y33"/>
    <mergeCell ref="U14:W14"/>
    <mergeCell ref="X14:Y14"/>
    <mergeCell ref="U15:W15"/>
    <mergeCell ref="X15:Y15"/>
    <mergeCell ref="X19:Y19"/>
    <mergeCell ref="U40:W40"/>
    <mergeCell ref="X40:Y40"/>
    <mergeCell ref="U41:W41"/>
    <mergeCell ref="X41:Y41"/>
    <mergeCell ref="X37:Y37"/>
    <mergeCell ref="X25:Y25"/>
    <mergeCell ref="U26:W26"/>
    <mergeCell ref="X26:Y26"/>
    <mergeCell ref="U27:W27"/>
    <mergeCell ref="X27:Y27"/>
    <mergeCell ref="U28:W28"/>
    <mergeCell ref="X30:Y30"/>
    <mergeCell ref="U31:W31"/>
    <mergeCell ref="X31:Y31"/>
    <mergeCell ref="U17:W17"/>
    <mergeCell ref="X17:Y17"/>
    <mergeCell ref="U18:W18"/>
    <mergeCell ref="X18:Y18"/>
    <mergeCell ref="U72:W72"/>
    <mergeCell ref="X72:Y72"/>
    <mergeCell ref="N98:S98"/>
    <mergeCell ref="Q99:S99"/>
    <mergeCell ref="U43:W43"/>
    <mergeCell ref="X43:Y43"/>
    <mergeCell ref="U44:W44"/>
    <mergeCell ref="X44:Y44"/>
    <mergeCell ref="U29:W29"/>
    <mergeCell ref="X39:Y39"/>
    <mergeCell ref="X38:Y38"/>
    <mergeCell ref="X34:Y34"/>
    <mergeCell ref="X42:Y42"/>
    <mergeCell ref="U36:W36"/>
    <mergeCell ref="X36:Y36"/>
    <mergeCell ref="U37:W37"/>
    <mergeCell ref="U32:W32"/>
    <mergeCell ref="U38:W38"/>
    <mergeCell ref="U39:W39"/>
    <mergeCell ref="U34:W34"/>
    <mergeCell ref="U35:W35"/>
    <mergeCell ref="X29:Y29"/>
    <mergeCell ref="X32:Y32"/>
    <mergeCell ref="U33:W33"/>
    <mergeCell ref="U74:W74"/>
    <mergeCell ref="X74:Y74"/>
    <mergeCell ref="U75:W75"/>
    <mergeCell ref="X75:Y75"/>
    <mergeCell ref="X84:Y84"/>
    <mergeCell ref="U85:W85"/>
    <mergeCell ref="X85:Y85"/>
    <mergeCell ref="N101:S103"/>
    <mergeCell ref="N100:P100"/>
    <mergeCell ref="Q100:S100"/>
    <mergeCell ref="U84:W84"/>
    <mergeCell ref="U95:W95"/>
    <mergeCell ref="X95:Y95"/>
    <mergeCell ref="U96:W96"/>
    <mergeCell ref="X96:Y96"/>
    <mergeCell ref="U97:W97"/>
    <mergeCell ref="X97:Y97"/>
    <mergeCell ref="U92:W92"/>
    <mergeCell ref="X92:Y92"/>
    <mergeCell ref="U93:W93"/>
    <mergeCell ref="X93:Y93"/>
    <mergeCell ref="U94:W94"/>
    <mergeCell ref="X94:Y94"/>
    <mergeCell ref="N89:P95"/>
    <mergeCell ref="Q89:S95"/>
    <mergeCell ref="A83:L83"/>
    <mergeCell ref="E75:F75"/>
    <mergeCell ref="G75:I75"/>
    <mergeCell ref="B74:D74"/>
    <mergeCell ref="B75:D77"/>
    <mergeCell ref="E76:F77"/>
    <mergeCell ref="G76:I77"/>
    <mergeCell ref="A72:C72"/>
    <mergeCell ref="D72:F72"/>
    <mergeCell ref="G72:I72"/>
    <mergeCell ref="J72:L72"/>
    <mergeCell ref="N88:P88"/>
    <mergeCell ref="Q88:S88"/>
    <mergeCell ref="N87:S87"/>
    <mergeCell ref="N99:P99"/>
    <mergeCell ref="X53:Y53"/>
    <mergeCell ref="X60:Y60"/>
    <mergeCell ref="U62:W62"/>
    <mergeCell ref="X62:Y62"/>
    <mergeCell ref="U61:W61"/>
    <mergeCell ref="X61:Y61"/>
    <mergeCell ref="G60:I60"/>
    <mergeCell ref="N77:S77"/>
    <mergeCell ref="N78:P78"/>
    <mergeCell ref="Q78:S78"/>
    <mergeCell ref="G61:I61"/>
    <mergeCell ref="G62:I62"/>
    <mergeCell ref="X54:Y54"/>
    <mergeCell ref="U54:W54"/>
    <mergeCell ref="G59:I59"/>
    <mergeCell ref="N59:O59"/>
    <mergeCell ref="E74:I74"/>
    <mergeCell ref="N55:O55"/>
    <mergeCell ref="G56:I56"/>
    <mergeCell ref="N54:O54"/>
    <mergeCell ref="U53:W53"/>
    <mergeCell ref="N56:O56"/>
    <mergeCell ref="G58:I58"/>
    <mergeCell ref="N57:O57"/>
    <mergeCell ref="G55:I55"/>
    <mergeCell ref="A54:B54"/>
    <mergeCell ref="G54:I54"/>
    <mergeCell ref="N58:O58"/>
    <mergeCell ref="A53:C53"/>
    <mergeCell ref="D53:F53"/>
    <mergeCell ref="G53:I53"/>
    <mergeCell ref="J53:L53"/>
    <mergeCell ref="N53:O53"/>
    <mergeCell ref="G57:I57"/>
    <mergeCell ref="A55:B55"/>
    <mergeCell ref="U58:W58"/>
    <mergeCell ref="U57:W57"/>
    <mergeCell ref="N79:P81"/>
    <mergeCell ref="Q79:S81"/>
    <mergeCell ref="N82:P84"/>
    <mergeCell ref="Q82:S84"/>
    <mergeCell ref="G63:I63"/>
    <mergeCell ref="G66:I66"/>
    <mergeCell ref="G65:I65"/>
    <mergeCell ref="U63:W63"/>
    <mergeCell ref="G68:I68"/>
    <mergeCell ref="U64:W64"/>
    <mergeCell ref="U68:W68"/>
    <mergeCell ref="G70:I70"/>
    <mergeCell ref="J74:K77"/>
    <mergeCell ref="U76:W76"/>
    <mergeCell ref="U77:W77"/>
    <mergeCell ref="U69:W69"/>
    <mergeCell ref="U82:W82"/>
    <mergeCell ref="U71:W71"/>
    <mergeCell ref="U80:W80"/>
    <mergeCell ref="U81:W81"/>
    <mergeCell ref="U79:W79"/>
    <mergeCell ref="U78:W78"/>
    <mergeCell ref="U73:W73"/>
    <mergeCell ref="U70:W70"/>
    <mergeCell ref="N62:S63"/>
    <mergeCell ref="N64:O66"/>
    <mergeCell ref="P64:S64"/>
    <mergeCell ref="P65:Q65"/>
    <mergeCell ref="R65:S65"/>
    <mergeCell ref="C18:C19"/>
    <mergeCell ref="D17:E17"/>
    <mergeCell ref="D18:E18"/>
    <mergeCell ref="D19:E19"/>
    <mergeCell ref="F17:G17"/>
    <mergeCell ref="F18:G18"/>
    <mergeCell ref="F19:G19"/>
    <mergeCell ref="H17:J17"/>
    <mergeCell ref="C16:C17"/>
    <mergeCell ref="H18:J18"/>
    <mergeCell ref="H19:J19"/>
    <mergeCell ref="A21:C21"/>
    <mergeCell ref="N32:O33"/>
    <mergeCell ref="N28:O29"/>
    <mergeCell ref="A16:B17"/>
    <mergeCell ref="N40:S42"/>
    <mergeCell ref="A56:B56"/>
    <mergeCell ref="N52:S52"/>
    <mergeCell ref="U13:W13"/>
    <mergeCell ref="X13:Y13"/>
    <mergeCell ref="A20:C20"/>
    <mergeCell ref="D20:F20"/>
    <mergeCell ref="G20:H20"/>
    <mergeCell ref="I20:J20"/>
    <mergeCell ref="K20:L20"/>
    <mergeCell ref="I12:J13"/>
    <mergeCell ref="I14:J15"/>
    <mergeCell ref="F16:G16"/>
    <mergeCell ref="A18:B19"/>
    <mergeCell ref="H16:J16"/>
    <mergeCell ref="D16:E16"/>
    <mergeCell ref="K13:L13"/>
    <mergeCell ref="K14:L14"/>
    <mergeCell ref="K15:L16"/>
    <mergeCell ref="K17:L19"/>
    <mergeCell ref="F12:F13"/>
    <mergeCell ref="G12:H13"/>
    <mergeCell ref="G14:H15"/>
    <mergeCell ref="A12:B13"/>
    <mergeCell ref="A14:B15"/>
    <mergeCell ref="U16:W16"/>
    <mergeCell ref="X16:Y16"/>
    <mergeCell ref="A7:B7"/>
    <mergeCell ref="D7:E7"/>
    <mergeCell ref="G7:J7"/>
    <mergeCell ref="N7:P7"/>
    <mergeCell ref="N10:P10"/>
    <mergeCell ref="N8:P8"/>
    <mergeCell ref="N9:P9"/>
    <mergeCell ref="N11:P11"/>
    <mergeCell ref="K8:L9"/>
    <mergeCell ref="K10:L10"/>
    <mergeCell ref="K11:L12"/>
    <mergeCell ref="A8:B9"/>
    <mergeCell ref="A10:B11"/>
    <mergeCell ref="C8:C9"/>
    <mergeCell ref="C10:C11"/>
    <mergeCell ref="C12:C13"/>
    <mergeCell ref="N13:O17"/>
    <mergeCell ref="P13:S14"/>
    <mergeCell ref="D12:E13"/>
    <mergeCell ref="D14:E14"/>
    <mergeCell ref="P15:Q16"/>
    <mergeCell ref="R15:S16"/>
    <mergeCell ref="P17:S17"/>
    <mergeCell ref="C14:C15"/>
    <mergeCell ref="A6:C6"/>
    <mergeCell ref="D6:F6"/>
    <mergeCell ref="G6:H6"/>
    <mergeCell ref="I6:J6"/>
    <mergeCell ref="N6:P6"/>
    <mergeCell ref="S4:S5"/>
    <mergeCell ref="T4:T5"/>
    <mergeCell ref="U4:U5"/>
    <mergeCell ref="D8:E8"/>
    <mergeCell ref="G8:J8"/>
    <mergeCell ref="D9:E9"/>
    <mergeCell ref="G9:J9"/>
    <mergeCell ref="D10:E10"/>
    <mergeCell ref="G10:J10"/>
    <mergeCell ref="G11:J11"/>
    <mergeCell ref="D11:E11"/>
    <mergeCell ref="V4:V5"/>
    <mergeCell ref="A1:H3"/>
    <mergeCell ref="I1:K3"/>
    <mergeCell ref="L1:L3"/>
    <mergeCell ref="Q3:Y3"/>
    <mergeCell ref="A4:C4"/>
    <mergeCell ref="D4:L4"/>
    <mergeCell ref="Q4:Q5"/>
    <mergeCell ref="R4:R5"/>
    <mergeCell ref="Y4:Y5"/>
    <mergeCell ref="A5:C5"/>
    <mergeCell ref="D5:L5"/>
    <mergeCell ref="W4:W5"/>
    <mergeCell ref="X4:X5"/>
    <mergeCell ref="N1:P5"/>
    <mergeCell ref="Q1:Y2"/>
    <mergeCell ref="R24:S27"/>
    <mergeCell ref="N26:O27"/>
    <mergeCell ref="A22:L52"/>
    <mergeCell ref="N49:O51"/>
    <mergeCell ref="P49:S49"/>
    <mergeCell ref="N18:O19"/>
    <mergeCell ref="P18:Q21"/>
    <mergeCell ref="D21:F21"/>
    <mergeCell ref="G21:H21"/>
    <mergeCell ref="I21:J21"/>
    <mergeCell ref="N34:S36"/>
    <mergeCell ref="N22:O23"/>
    <mergeCell ref="R22:S23"/>
    <mergeCell ref="R18:S21"/>
    <mergeCell ref="N20:O21"/>
    <mergeCell ref="P50:Q50"/>
    <mergeCell ref="R50:S50"/>
    <mergeCell ref="P28:S33"/>
    <mergeCell ref="N30:O31"/>
    <mergeCell ref="N24:O25"/>
    <mergeCell ref="P24:Q27"/>
    <mergeCell ref="N43:S46"/>
    <mergeCell ref="N37:S39"/>
    <mergeCell ref="N48:S48"/>
    <mergeCell ref="U30:W30"/>
    <mergeCell ref="X20:Y20"/>
    <mergeCell ref="U21:W21"/>
    <mergeCell ref="X21:Y21"/>
    <mergeCell ref="U22:W22"/>
    <mergeCell ref="X22:Y22"/>
    <mergeCell ref="U23:W23"/>
    <mergeCell ref="X23:Y23"/>
    <mergeCell ref="U24:W24"/>
    <mergeCell ref="X24:Y24"/>
    <mergeCell ref="U20:W20"/>
    <mergeCell ref="U25:W25"/>
    <mergeCell ref="X28:Y28"/>
    <mergeCell ref="X35:Y35"/>
    <mergeCell ref="U153:W153"/>
    <mergeCell ref="U154:W154"/>
    <mergeCell ref="U155:W155"/>
    <mergeCell ref="U156:W156"/>
    <mergeCell ref="U157:W157"/>
    <mergeCell ref="U158:W158"/>
    <mergeCell ref="U159:W159"/>
    <mergeCell ref="U160:W160"/>
    <mergeCell ref="X68:Y68"/>
    <mergeCell ref="X63:Y63"/>
    <mergeCell ref="U42:W42"/>
    <mergeCell ref="U60:W60"/>
    <mergeCell ref="X76:Y76"/>
    <mergeCell ref="X77:Y77"/>
    <mergeCell ref="X69:Y69"/>
    <mergeCell ref="X82:Y82"/>
    <mergeCell ref="X71:Y71"/>
    <mergeCell ref="X80:Y80"/>
    <mergeCell ref="X81:Y81"/>
    <mergeCell ref="X79:Y79"/>
    <mergeCell ref="X78:Y78"/>
    <mergeCell ref="X73:Y73"/>
    <mergeCell ref="X70:Y70"/>
    <mergeCell ref="U161:W161"/>
    <mergeCell ref="U162:W162"/>
    <mergeCell ref="U163:W163"/>
    <mergeCell ref="U164:W164"/>
    <mergeCell ref="U165:W165"/>
    <mergeCell ref="U166:W166"/>
    <mergeCell ref="U167:W167"/>
    <mergeCell ref="U168:W168"/>
    <mergeCell ref="U169:W169"/>
    <mergeCell ref="U170:W170"/>
    <mergeCell ref="U171:W171"/>
    <mergeCell ref="U172:W172"/>
    <mergeCell ref="U173:W173"/>
    <mergeCell ref="U174:W174"/>
    <mergeCell ref="U175:W175"/>
    <mergeCell ref="U176:W176"/>
    <mergeCell ref="U177:W177"/>
    <mergeCell ref="U178:W178"/>
    <mergeCell ref="U179:W179"/>
    <mergeCell ref="U180:W180"/>
    <mergeCell ref="U181:W181"/>
    <mergeCell ref="U182:W182"/>
    <mergeCell ref="U183:W183"/>
    <mergeCell ref="U184:W184"/>
    <mergeCell ref="U185:W185"/>
    <mergeCell ref="U186:W186"/>
    <mergeCell ref="U187:W187"/>
    <mergeCell ref="U188:W188"/>
    <mergeCell ref="U189:W189"/>
    <mergeCell ref="U190:W190"/>
    <mergeCell ref="U191:W191"/>
    <mergeCell ref="U192:W192"/>
    <mergeCell ref="U193:W193"/>
    <mergeCell ref="U194:W194"/>
    <mergeCell ref="U195:W195"/>
    <mergeCell ref="U196:W196"/>
    <mergeCell ref="U197:W197"/>
    <mergeCell ref="U198:W198"/>
    <mergeCell ref="U199:W199"/>
    <mergeCell ref="U200:W200"/>
    <mergeCell ref="U201:W201"/>
    <mergeCell ref="U202:W202"/>
    <mergeCell ref="U203:W203"/>
    <mergeCell ref="U204:W204"/>
    <mergeCell ref="U205:W205"/>
    <mergeCell ref="U206:W206"/>
    <mergeCell ref="U207:W207"/>
    <mergeCell ref="U208:W208"/>
    <mergeCell ref="U209:W209"/>
    <mergeCell ref="U210:W210"/>
    <mergeCell ref="U211:W211"/>
    <mergeCell ref="U212:W212"/>
    <mergeCell ref="U213:W213"/>
    <mergeCell ref="U214:W214"/>
    <mergeCell ref="U215:W215"/>
    <mergeCell ref="U216:W216"/>
    <mergeCell ref="U217:W217"/>
    <mergeCell ref="U218:W218"/>
    <mergeCell ref="U219:W219"/>
    <mergeCell ref="U220:W220"/>
    <mergeCell ref="U221:W221"/>
    <mergeCell ref="U222:W222"/>
    <mergeCell ref="U223:W223"/>
    <mergeCell ref="U224:W224"/>
    <mergeCell ref="U225:W225"/>
    <mergeCell ref="U226:W226"/>
    <mergeCell ref="U227:W227"/>
    <mergeCell ref="U228:W228"/>
    <mergeCell ref="U229:W229"/>
    <mergeCell ref="U230:W230"/>
    <mergeCell ref="U231:W231"/>
    <mergeCell ref="U232:W232"/>
    <mergeCell ref="U233:W233"/>
    <mergeCell ref="U234:W234"/>
    <mergeCell ref="U235:W235"/>
    <mergeCell ref="U236:W236"/>
    <mergeCell ref="U237:W237"/>
    <mergeCell ref="U238:W238"/>
    <mergeCell ref="U239:W239"/>
    <mergeCell ref="U240:W240"/>
    <mergeCell ref="X153:Y153"/>
    <mergeCell ref="X154:Y154"/>
    <mergeCell ref="X155:Y155"/>
    <mergeCell ref="X156:Y156"/>
    <mergeCell ref="X157:Y157"/>
    <mergeCell ref="X158:Y158"/>
    <mergeCell ref="X159:Y159"/>
    <mergeCell ref="X160:Y160"/>
    <mergeCell ref="X161:Y161"/>
    <mergeCell ref="X162:Y162"/>
    <mergeCell ref="X163:Y163"/>
    <mergeCell ref="X164:Y164"/>
    <mergeCell ref="X165:Y165"/>
    <mergeCell ref="X166:Y166"/>
    <mergeCell ref="X167:Y167"/>
    <mergeCell ref="X168:Y168"/>
    <mergeCell ref="X169:Y169"/>
    <mergeCell ref="X170:Y170"/>
    <mergeCell ref="X171:Y171"/>
    <mergeCell ref="X172:Y172"/>
    <mergeCell ref="X173:Y173"/>
    <mergeCell ref="X174:Y174"/>
    <mergeCell ref="X175:Y175"/>
    <mergeCell ref="X176:Y176"/>
    <mergeCell ref="X177:Y177"/>
    <mergeCell ref="X178:Y178"/>
    <mergeCell ref="X179:Y179"/>
    <mergeCell ref="X180:Y180"/>
    <mergeCell ref="X181:Y181"/>
    <mergeCell ref="X182:Y182"/>
    <mergeCell ref="X183:Y183"/>
    <mergeCell ref="X184:Y184"/>
    <mergeCell ref="X185:Y185"/>
    <mergeCell ref="X186:Y186"/>
    <mergeCell ref="X187:Y187"/>
    <mergeCell ref="X188:Y188"/>
    <mergeCell ref="X189:Y189"/>
    <mergeCell ref="X190:Y190"/>
    <mergeCell ref="X191:Y191"/>
    <mergeCell ref="X192:Y192"/>
    <mergeCell ref="X193:Y193"/>
    <mergeCell ref="X194:Y194"/>
    <mergeCell ref="X195:Y195"/>
    <mergeCell ref="X211:Y211"/>
    <mergeCell ref="X212:Y212"/>
    <mergeCell ref="X213:Y213"/>
    <mergeCell ref="X196:Y196"/>
    <mergeCell ref="X197:Y197"/>
    <mergeCell ref="X198:Y198"/>
    <mergeCell ref="X199:Y199"/>
    <mergeCell ref="X200:Y200"/>
    <mergeCell ref="X201:Y201"/>
    <mergeCell ref="X202:Y202"/>
    <mergeCell ref="X203:Y203"/>
    <mergeCell ref="X204:Y204"/>
    <mergeCell ref="X235:Y235"/>
    <mergeCell ref="X236:Y236"/>
    <mergeCell ref="X237:Y237"/>
    <mergeCell ref="X238:Y238"/>
    <mergeCell ref="X224:Y224"/>
    <mergeCell ref="X225:Y225"/>
    <mergeCell ref="X226:Y226"/>
    <mergeCell ref="X227:Y227"/>
    <mergeCell ref="X228:Y228"/>
    <mergeCell ref="X229:Y229"/>
    <mergeCell ref="X230:Y230"/>
    <mergeCell ref="X231:Y231"/>
    <mergeCell ref="X232:Y232"/>
    <mergeCell ref="K21:L21"/>
    <mergeCell ref="D15:E15"/>
    <mergeCell ref="G64:I64"/>
    <mergeCell ref="G67:I67"/>
    <mergeCell ref="G69:I69"/>
    <mergeCell ref="P22:Q23"/>
    <mergeCell ref="X223:Y223"/>
    <mergeCell ref="X233:Y233"/>
    <mergeCell ref="X234:Y234"/>
    <mergeCell ref="X214:Y214"/>
    <mergeCell ref="X215:Y215"/>
    <mergeCell ref="X216:Y216"/>
    <mergeCell ref="X217:Y217"/>
    <mergeCell ref="X218:Y218"/>
    <mergeCell ref="X219:Y219"/>
    <mergeCell ref="X220:Y220"/>
    <mergeCell ref="X221:Y221"/>
    <mergeCell ref="X222:Y222"/>
    <mergeCell ref="X205:Y205"/>
    <mergeCell ref="X206:Y206"/>
    <mergeCell ref="X207:Y207"/>
    <mergeCell ref="X208:Y208"/>
    <mergeCell ref="X209:Y209"/>
    <mergeCell ref="X210:Y210"/>
  </mergeCells>
  <conditionalFormatting sqref="G21:H21">
    <cfRule type="cellIs" dxfId="22" priority="5" operator="equal">
      <formula>"DEMANDA INDUSTRIAL ACIMA DE 81 KVA"</formula>
    </cfRule>
    <cfRule type="expression" dxfId="21" priority="8">
      <formula>A21="FAVOR SELECIONAR O MUNICÍPIO"</formula>
    </cfRule>
    <cfRule type="expression" dxfId="20" priority="59">
      <formula>AND($A$21&gt;$N$24,$A$21&lt;$N$26)</formula>
    </cfRule>
    <cfRule type="expression" dxfId="19" priority="60">
      <formula>$A$21&gt;$N$26</formula>
    </cfRule>
  </conditionalFormatting>
  <conditionalFormatting sqref="G11:J11">
    <cfRule type="cellIs" dxfId="18" priority="6" operator="greaterThan">
      <formula>81</formula>
    </cfRule>
  </conditionalFormatting>
  <conditionalFormatting sqref="J57:J70">
    <cfRule type="cellIs" dxfId="17" priority="2" operator="equal">
      <formula>"SELECIONAR CABO BIFÁSICO"</formula>
    </cfRule>
    <cfRule type="cellIs" dxfId="16" priority="3" operator="equal">
      <formula>"SELECIONAR CABO TRIFÁSICO"</formula>
    </cfRule>
  </conditionalFormatting>
  <conditionalFormatting sqref="K17:L19">
    <cfRule type="cellIs" dxfId="15" priority="7" operator="equal">
      <formula>"FAVOR SELECIONAR MUNICÍPIO"</formula>
    </cfRule>
  </conditionalFormatting>
  <conditionalFormatting sqref="L57:L70">
    <cfRule type="cellIs" dxfId="14" priority="1" operator="between">
      <formula>3</formula>
      <formula>3.9999</formula>
    </cfRule>
    <cfRule type="cellIs" dxfId="13" priority="11" operator="greaterThan">
      <formula>4</formula>
    </cfRule>
    <cfRule type="expression" dxfId="12" priority="13">
      <formula>IF(L57="",FALSE,IF(L57&gt;4,TRUE,FALSE))</formula>
    </cfRule>
  </conditionalFormatting>
  <conditionalFormatting sqref="N89:P95">
    <cfRule type="expression" dxfId="11" priority="4">
      <formula>$G$11&gt;81</formula>
    </cfRule>
  </conditionalFormatting>
  <conditionalFormatting sqref="N34:S36">
    <cfRule type="expression" dxfId="10" priority="74">
      <formula>$G$21="112,5 kVA"</formula>
    </cfRule>
  </conditionalFormatting>
  <dataValidations xWindow="787" yWindow="681" count="50">
    <dataValidation type="decimal" operator="greaterThanOrEqual" allowBlank="1" showInputMessage="1" showErrorMessage="1" error="Conforme Tabela V da NDU 006, a demanda mínima para lotes comerciais de até 1000 m² é de 5 kVA" prompt="Conforme Tabela V da NDU 006, a demanda mínima para lotes comerciais de até 1000 m² é de 5 kVA" sqref="G8" xr:uid="{FBF863C2-5A48-4C0A-9A7A-337D974B4F32}">
      <formula1>5</formula1>
    </dataValidation>
    <dataValidation type="list" showInputMessage="1" showErrorMessage="1" promptTitle="Tensão Secundário" prompt="Escolha a tensão secundária de atendimento conforme Energisa._x000a__x000a_" sqref="I6:J6" xr:uid="{ED96738D-9210-40C3-9B27-457FF241676E}">
      <formula1>"127/220 V, 220/380 V, 440/220 V, 440/380 V"</formula1>
    </dataValidation>
    <dataValidation type="list" showInputMessage="1" showErrorMessage="1" promptTitle="Tensão Primária" prompt="Escolha a tensão primária de atendimento. Consulte a disponibilidade de atendimento referente a UN do estado do empreendimento." sqref="D6:F6" xr:uid="{615E804B-A691-47B9-ABE5-B6DDF937A209}">
      <mc:AlternateContent xmlns:x12ac="http://schemas.microsoft.com/office/spreadsheetml/2011/1/ac" xmlns:mc="http://schemas.openxmlformats.org/markup-compatibility/2006">
        <mc:Choice Requires="x12ac">
          <x12ac:list>13.8 kV, 34.5 kV," 11,4 kV", 22 kV</x12ac:list>
        </mc:Choice>
        <mc:Fallback>
          <formula1>"13.8 kV, 34.5 kV, 11,4 kV, 22 kV"</formula1>
        </mc:Fallback>
      </mc:AlternateContent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8:A70" xr:uid="{A1A96286-D205-49BE-AF27-D65B59771F08}">
      <formula1>"TR,A,B,C,D,E,F,G,H,I,J,K,L,M,N,O,P,Q,R,S,U,V,W,X,Y,Z"</formula1>
    </dataValidation>
    <dataValidation type="list" allowBlank="1" showInputMessage="1" showErrorMessage="1" promptTitle="Ponto Final do CQT" prompt="Defina qual será o ponto final do trecho que será calculado a queda de tensão. Ver Guia de Uso para eventuais dúvidas." sqref="B61:B70" xr:uid="{3A8CF562-04C9-41E7-887D-3ACBDFC65F0A}">
      <formula1>"A,B,C,D,E,F,G,H,I,J,K,L,M,N,O,P,Q,R,S,U,V,W,X,Y,Z"</formula1>
    </dataValidation>
    <dataValidation showInputMessage="1" showErrorMessage="1" sqref="K6 I1" xr:uid="{5ECB2F27-2DD9-4DB4-AA4E-8DF3C23AF304}"/>
    <dataValidation type="list" showInputMessage="1" showErrorMessage="1" promptTitle="Fator de Potência" prompt="Escolha qual deverá ser o fator de potência considerado em projeto. Esse fator afetará diretamente o cálculo de queda de tensão." sqref="L6" xr:uid="{A9BCDA6C-D283-4964-BDE8-1FE6DCF13276}">
      <mc:AlternateContent xmlns:x12ac="http://schemas.microsoft.com/office/spreadsheetml/2011/1/ac" xmlns:mc="http://schemas.openxmlformats.org/markup-compatibility/2006">
        <mc:Choice Requires="x12ac">
          <x12ac:list>"0,8",1</x12ac:list>
        </mc:Choice>
        <mc:Fallback>
          <formula1>"0,8,1"</formula1>
        </mc:Fallback>
      </mc:AlternateContent>
    </dataValidation>
    <dataValidation type="whole" operator="greaterThanOrEqual" allowBlank="1" showInputMessage="1" showErrorMessage="1" sqref="E95:F96" xr:uid="{C008AA64-184D-4121-AAE8-97DE077E0D1E}">
      <formula1>0</formula1>
    </dataValidation>
    <dataValidation type="decimal" operator="greaterThanOrEqual" allowBlank="1" showInputMessage="1" showErrorMessage="1" sqref="G95:H96" xr:uid="{1DBEEFE7-84B3-4299-9326-BCDC985E9236}">
      <formula1>0</formula1>
    </dataValidation>
    <dataValidation allowBlank="1" showInputMessage="1" showErrorMessage="1" promptTitle="Serviço" prompt="Defina qual será o empreendimento, exemplo: &quot;Loteamento Vila 01&quot;" sqref="D4:L4" xr:uid="{BA6732F8-532B-4908-AC0C-C4A0641E5F5C}"/>
    <dataValidation allowBlank="1" showInputMessage="1" showErrorMessage="1" promptTitle="Proprietário" prompt="Defina o proprietário do empreendimento" sqref="D5:L5" xr:uid="{B675EFEF-FABF-413E-BC28-E53583E21719}"/>
    <dataValidation type="whole" operator="greaterThanOrEqual" allowBlank="1" showInputMessage="1" showErrorMessage="1" promptTitle="Quantidade" prompt="Defina a quantidade de lotes comerciais por área no circuito a ser calculado. Quando não houver lotes da área selecionada, é possível deixar a célula em branco ou definir o valor da célula como 0. " sqref="F8:F9" xr:uid="{88CB4BAC-41FA-4995-BF48-E7FA7AB20A93}">
      <formula1>0</formula1>
    </dataValidation>
    <dataValidation type="list" allowBlank="1" showInputMessage="1" showErrorMessage="1" promptTitle="Número do Circuito" prompt="Defina qual circuito de transformador será apresentado nesse documento. São permitidos apenas números inteiros " sqref="L1" xr:uid="{62521618-DB38-43D7-901E-09DA151FB9CC}">
      <formula1>"1,2,3,4,5,6,7,8,9,10,11,12,13,14,15,16,17,18,19,20,21,22,23,24,25,26,27,28,29,30,31,32,33,34,35,36,37,38,39,40,41,42,43,44,45,46,47,48,49,50"</formula1>
    </dataValidation>
    <dataValidation type="whole" operator="greaterThanOrEqual" allowBlank="1" showInputMessage="1" showErrorMessage="1" promptTitle="Pontos de Iluminação Pública" prompt="Defina quantos pontos de iluminação (separados por potência) estão presentes no circuito dimensionado. " sqref="D15:E15" xr:uid="{CFAC53B8-EB73-4707-9BEB-7778F18D0335}">
      <formula1>0</formula1>
    </dataValidation>
    <dataValidation type="decimal" operator="greaterThanOrEqual" allowBlank="1" showInputMessage="1" showErrorMessage="1" promptTitle="Potência das Luminárias" prompt="Defina a potência individual das luminárias contidas no circuito dimensionado. Por exemplo: para 10 lâmpadas de 150 W, na célula da coluna &quot;Pontos de IP&quot; o valor deverá ser 10, e a direita (na coluna de kVA/IP) o valor deverá ser 0,15. " sqref="F15" xr:uid="{65CC7C8C-CCA7-42DA-AAE3-BE242007401C}">
      <formula1>0</formula1>
    </dataValidation>
    <dataValidation allowBlank="1" showInputMessage="1" showErrorMessage="1" promptTitle="Potência Total do Circuito" prompt="A planilha irá calcular qual será o carregamento do transformador no fim de um período de 10 anos." sqref="A21:C21" xr:uid="{9CEEDA64-E8EF-41F0-863E-CE70C6460A1D}"/>
    <dataValidation allowBlank="1" showInputMessage="1" showErrorMessage="1" promptTitle="Quantidade Total de Lotes" prompt="A planilha irá calcular qual será a quantidade total de lotes no circuito." sqref="D21:F21" xr:uid="{B1C2765E-B0BB-4013-A3F4-49E0EEBA990C}"/>
    <dataValidation allowBlank="1" showInputMessage="1" showErrorMessage="1" promptTitle="Transformador a ser utilizado" prompt="A planilha irá definir qual deverá ser o transformador a ser utilizado. Quando essa célula estiver em amarelo, a ENERGISA deverá ser consultada para o uso do transformador calculado. Quando a célula estiver em vermelho, deverá ser redividido o circuito. " sqref="G21:H21" xr:uid="{151FCC5D-450D-49B4-B68F-8D268C151923}"/>
    <dataValidation allowBlank="1" showInputMessage="1" showErrorMessage="1" promptTitle="Tronco de Baixa Tensão" prompt="A planilha irá definir qual deverá ser o tronco de baixa tensão a ser utilizado." sqref="I21:J21" xr:uid="{EB1819E9-A7D5-4DBF-B20F-8186C26F6663}"/>
    <dataValidation allowBlank="1" showInputMessage="1" showErrorMessage="1" promptTitle="Carregamento do Transformador" prompt="A planilha irá calcular qual será a porcentagem de carregamento do transformador " sqref="K21:L21" xr:uid="{E2051FE4-DF31-4124-A950-C82260EECD4A}"/>
    <dataValidation type="decimal" operator="greaterThanOrEqual" allowBlank="1" showInputMessage="1" showErrorMessage="1" promptTitle="Comprimento do Trecho" prompt="Defina qual será o comprimento do trecho. Exemplo: trecho de 50 metros = 0,5." sqref="C57:C70" xr:uid="{B00D1118-3981-4ED4-89D4-24754A411A0C}">
      <formula1>0</formula1>
    </dataValidation>
    <dataValidation type="decimal" operator="greaterThanOrEqual" allowBlank="1" showInputMessage="1" showErrorMessage="1" promptTitle="Potência Distribuida no Trecho" prompt="Defina qual será a potência distribuída no trecho." sqref="D57:D70" xr:uid="{8B3B0828-863D-4B15-8A98-8B2931E1ACA0}">
      <formula1>0</formula1>
    </dataValidation>
    <dataValidation type="decimal" operator="greaterThanOrEqual" allowBlank="1" showInputMessage="1" showErrorMessage="1" promptTitle="Acumulada no FIm do Trecho" prompt="Defina qual será a potência acumulada no fim do trecho. " sqref="E61:E70" xr:uid="{689BDF94-1C89-4234-955B-50642BC62B34}">
      <formula1>0</formula1>
    </dataValidation>
    <dataValidation allowBlank="1" showInputMessage="1" showErrorMessage="1" promptTitle="Potência Total" prompt="A planilha irá calcular qual será a potência calculada no trecho" sqref="F57:F70" xr:uid="{3C266188-9AED-4BB8-BB21-43141153420D}"/>
    <dataValidation allowBlank="1" showInputMessage="1" showErrorMessage="1" promptTitle="Coeficiente do condutor" prompt="A planilha irá definir qual será o coeficiente de queda de tensão do condutor, conforme condutor e fator de potência escolhido pelo projetista." sqref="J57:J70" xr:uid="{CE4DEAF3-6F24-41C1-9AE8-73DF81173018}"/>
    <dataValidation allowBlank="1" showInputMessage="1" showErrorMessage="1" promptTitle="Queda de tensão no Trecho" prompt="A planilha irá calcular qual será a queda de tensão no trecho " sqref="K57:K70" xr:uid="{5E3E2844-9749-4B2C-81FD-811411F423DE}"/>
    <dataValidation allowBlank="1" showInputMessage="1" showErrorMessage="1" promptTitle="Queda de Tensão Acumulada" prompt="A planilha irá calcular qual será a queda de tensão acumulada até o fim do trecho. Importante: Será evidenciado de vermelho os trechos que ultrapassarem o limite de 4% conforme estabelecido em norma. " sqref="L57:L70" xr:uid="{2A6E760B-7807-478E-94BC-AF88E3037942}"/>
    <dataValidation allowBlank="1" showInputMessage="1" showErrorMessage="1" promptTitle="Total de Pontos" prompt="A planilha irá calcular a quantidade de pontos de iluminação conforme definido nas 2 células exclusivas para Pontos de IP" sqref="G14" xr:uid="{EDC55527-F88A-4EF0-A971-07BE5BBEA935}"/>
    <dataValidation allowBlank="1" showInputMessage="1" showErrorMessage="1" promptTitle="Potência de Iluminação Pública" prompt="A planilha irá calcular a potência total de iluminação pública contida no transformador dimensionado" sqref="I14" xr:uid="{113ECE16-95A1-4CF7-AE12-67BCB5D7714D}"/>
    <dataValidation allowBlank="1" showInputMessage="1" showErrorMessage="1" promptTitle="Fator de Crescimento" prompt="Esse fator será aplicado para prever o carregamento do transformador no fim de um período de 10 anos, sendo definido conforme o planejamento do crescimento de carga por região do estado." sqref="K17" xr:uid="{AACA0478-5C58-46D2-987F-53209730EE4A}"/>
    <dataValidation operator="greaterThanOrEqual" allowBlank="1" showInputMessage="1" showErrorMessage="1" sqref="D16:F16" xr:uid="{C0215CAC-BAC3-422C-A2C7-9B2ACFC96915}"/>
    <dataValidation type="whole" operator="greaterThanOrEqual" allowBlank="1" showInputMessage="1" showErrorMessage="1" promptTitle="Quantidade" prompt="Defina a quantidade de lotes por área no circuito a ser calculado. Quando não houver lotes da área selecionada, é possível deixar a célula em branco ou definir o valor da célula como 0. " sqref="C8:C19" xr:uid="{B98B50B7-461C-496A-B56A-3B78E948F09D}">
      <formula1>0</formula1>
    </dataValidation>
    <dataValidation operator="greaterThanOrEqual" allowBlank="1" showInputMessage="1" showErrorMessage="1" promptTitle="Descrição cargas adicionais" prompt="Descreva a carga adicional unitária em cada Linha._x000a_Ex.: Guarita ou Estação Elevatória ou Poço._x000a_ " sqref="D17:E17" xr:uid="{1FB1E2B9-C872-4EC8-B65C-FFF356EC59E7}"/>
    <dataValidation type="decimal" operator="greaterThanOrEqual" allowBlank="1" showInputMessage="1" showErrorMessage="1" promptTitle="Demanda Carga Adicional" prompt="Adicione a Demanda total de cada carga unitária._x000a_Caso não haja cargas adicionais é possível deixar o espaço vazio ou atribuir valor 0 (zero)." sqref="F17:G17" xr:uid="{6F8269C9-3840-4275-A48A-88B07A42D0E9}">
      <formula1>0</formula1>
    </dataValidation>
    <dataValidation type="list" allowBlank="1" showInputMessage="1" showErrorMessage="1" promptTitle="Unidades da Energisa" prompt="Escolha a UN da Energisa referente ao estado do empreendimento." sqref="L7" xr:uid="{C416C335-0D9A-4F29-9100-77E3DDEA7CFB}">
      <formula1>$AB$2:$AB$10</formula1>
    </dataValidation>
    <dataValidation type="list" showInputMessage="1" showErrorMessage="1" promptTitle="Cidades Atendidas pela Energisa" prompt="Escolha a cidade onde o empreendimento estará localizado, dentro da área de concessão da Energisa no estado selecionado." sqref="K11:L12" xr:uid="{DCB332C6-FDF0-4107-8D3C-A4AAFE94922D}">
      <formula1>$U$14:$U$237</formula1>
    </dataValidation>
    <dataValidation type="decimal" operator="greaterThanOrEqual" allowBlank="1" showInputMessage="1" showErrorMessage="1" promptTitle="Acumulada no fim do Trecho" prompt="Defina qual será a potência acumulada no fim do trecho. " sqref="E57:E60" xr:uid="{D75321E1-9BFF-41C7-883F-25D67602614A}">
      <formula1>0</formula1>
    </dataValidation>
    <dataValidation type="list" allowBlank="1" showInputMessage="1" showErrorMessage="1" promptTitle="Ponto final do CQT" prompt="Defina qual será o ponto final do trecho que será calculado a queda de tensão. Ver Guia de Uso para eventuais dúvidas." sqref="B57:B60" xr:uid="{D0825751-2ECD-4C24-8C1D-0E4AD00F34AE}">
      <formula1>"A,B,C,D,E,F,G,H,I,J,K,L,M,N,O,P,Q,R,S,U,V,W,X,Y,Z"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7" xr:uid="{B85CBF12-8602-4851-B9CA-E595301A1486}">
      <formula1>"TR"</formula1>
    </dataValidation>
    <dataValidation allowBlank="1" showInputMessage="1" showErrorMessage="1" promptTitle="Descrição cargas adicionais" prompt="Descreva a carga adicional unitária em cada Linha._x000a_Ex.: Guarita ou Estação Elevatória ou Poço._x000a_ " sqref="D18:E19" xr:uid="{8FD58BCF-59AB-465D-97FB-6236924C314C}"/>
    <dataValidation allowBlank="1" showInputMessage="1" showErrorMessage="1" promptTitle="Demanda Carga Adicional" prompt="Adicione a Demanda total de cada carga unitária._x000a_Caso não haja cargas adicionais é possível deixar o espaço vazio ou atribuir valor 0 (zero)." sqref="F18:G19" xr:uid="{4FCD696A-0938-4A8E-AA3E-2899E1B3D604}"/>
    <dataValidation type="whole" operator="greaterThan" allowBlank="1" showInputMessage="1" showErrorMessage="1" promptTitle="Quantidade de Unidades" prompt="Inserir a quantidade unitária de carga adicional em cada linha." sqref="H17:J17" xr:uid="{EF5B9DD7-C24F-48DB-B235-2B8D16A476CF}">
      <formula1>0</formula1>
    </dataValidation>
    <dataValidation allowBlank="1" showInputMessage="1" showErrorMessage="1" promptTitle="Quantidade de Unidades" prompt="Inserir a quantidade unitária de carga adicional em cada linha." sqref="H18:J19" xr:uid="{8D5B2E6A-16CA-48F8-8D33-670AEDF3F79D}"/>
    <dataValidation type="decimal" operator="greaterThanOrEqual" allowBlank="1" showInputMessage="1" showErrorMessage="1" error="Conforme Tabela V da NDU 006, a demanda mínima para lotes comerciais acima de 1000 m² é de 10 kVA" prompt="Conforme Tabela V da NDU 006, a demanda mínima para lotes comerciais acima de 1000 m² é de 10 kVA" sqref="G9:J9" xr:uid="{A57EE178-0756-46D6-8DB9-2EE236FC992B}">
      <formula1>10</formula1>
    </dataValidation>
    <dataValidation type="decimal" operator="greaterThanOrEqual" allowBlank="1" showInputMessage="1" showErrorMessage="1" error="Conforme Tabela V da NDU 006, a demanda mínima para lotes Industriais é de 15 kVA" prompt="Conforme NDU 006 página 65, a demanda mínima de cargas industriais por lote é de 15 kVA._x000a_Não poderá exceder a cargas do grupo tarifário B e nem conter cargas especiais. NDU01 6.7._x000a_Apresentar projeto Específico se Circuito não Atender." sqref="G11:J11" xr:uid="{7E24AD46-3B4F-4E28-BFF2-9650353738FE}">
      <formula1>15</formula1>
    </dataValidation>
    <dataValidation type="whole" operator="greaterThanOrEqual" allowBlank="1" showInputMessage="1" showErrorMessage="1" promptTitle="Quantidade" prompt="Defina a quantidade de cargas industriais no circuito a ser calculado. Quando não houver cargas, é possível deixar a célula em branco ou definir o valor da célula como 0. " sqref="F11" xr:uid="{EB25300E-5047-4645-8267-7F6C8064E147}">
      <formula1>0</formula1>
    </dataValidation>
    <dataValidation allowBlank="1" showInputMessage="1" showErrorMessage="1" promptTitle="Descrição Cargas Industriais" prompt="Descreva as cargas industriais de no mínimo 15kVA. _x000a_Não poderá exceder a cargas do grupo tarifário B." sqref="D11:E11" xr:uid="{63BBBC9F-3D0C-4F5D-A420-B2DA93964985}"/>
    <dataValidation allowBlank="1" showInputMessage="1" showErrorMessage="1" promptTitle="Potência das Luminárias" prompt="Defina a potência individual das luminárias contidas no circuito dimensionado. Por exemplo: para 10 lâmpadas de 150 W, na célula da coluna &quot;Pontos de IP&quot; o valor deverá ser 10, e a direita (na coluna de kVA/IP) o valor deverá ser 0,15. " sqref="F14" xr:uid="{6B831A94-071A-4375-B09E-68454295A2EE}"/>
    <dataValidation allowBlank="1" showInputMessage="1" showErrorMessage="1" promptTitle="Pontos de Iluminação Pública" prompt="Defina quantos pontos de iluminação (separados por potência) estão presentes no circuito dimensionado. " sqref="D14:E14" xr:uid="{2D36EF4C-0DEF-449B-98A5-5BC5A5B1AE86}"/>
    <dataValidation type="list" allowBlank="1" showInputMessage="1" showErrorMessage="1" promptTitle="Condutor no Trecho" prompt="Escolha qual será o condutor a ser utilizado no trecho." sqref="G57:I70" xr:uid="{962CCBA5-5F93-444A-A3D0-3F74DAD2EBB8}">
      <formula1>$AC$12:$AC$24</formula1>
    </dataValidation>
  </dataValidations>
  <printOptions horizontalCentered="1"/>
  <pageMargins left="0" right="0" top="1.3779527559055118" bottom="0.78740157480314965" header="0" footer="0"/>
  <pageSetup paperSize="9" scale="48" orientation="portrait" cellComments="atEnd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DDB87-89E2-4C2F-B21F-587927AB4A8C}">
  <sheetPr>
    <pageSetUpPr fitToPage="1"/>
  </sheetPr>
  <dimension ref="A1:CP251"/>
  <sheetViews>
    <sheetView showGridLines="0" tabSelected="1" zoomScale="85" zoomScaleNormal="85" zoomScaleSheetLayoutView="40" workbookViewId="0">
      <selection activeCell="N24" sqref="N24:O25"/>
    </sheetView>
  </sheetViews>
  <sheetFormatPr defaultColWidth="9.140625" defaultRowHeight="15" x14ac:dyDescent="0.25"/>
  <cols>
    <col min="1" max="9" width="15.7109375" style="7" customWidth="1"/>
    <col min="10" max="10" width="21.7109375" style="7" customWidth="1"/>
    <col min="11" max="12" width="15.7109375" style="7" customWidth="1"/>
    <col min="13" max="15" width="9.140625" style="7" customWidth="1"/>
    <col min="16" max="16" width="10.42578125" style="7" bestFit="1" customWidth="1"/>
    <col min="17" max="17" width="12" style="7" bestFit="1" customWidth="1"/>
    <col min="18" max="18" width="10.42578125" style="7" bestFit="1" customWidth="1"/>
    <col min="19" max="19" width="12" style="7" bestFit="1" customWidth="1"/>
    <col min="20" max="20" width="9.140625" style="7" customWidth="1"/>
    <col min="21" max="21" width="12.5703125" style="7" customWidth="1"/>
    <col min="22" max="22" width="12" style="7" customWidth="1"/>
    <col min="23" max="23" width="10.85546875" style="7" customWidth="1"/>
    <col min="24" max="25" width="11.28515625" style="7" customWidth="1"/>
    <col min="26" max="26" width="9.140625" style="7" customWidth="1"/>
    <col min="27" max="27" width="13.140625" style="7" bestFit="1" customWidth="1"/>
    <col min="28" max="28" width="5.42578125" style="7" hidden="1" customWidth="1"/>
    <col min="29" max="29" width="22" style="7" hidden="1" customWidth="1"/>
    <col min="30" max="57" width="9.140625" style="7"/>
    <col min="58" max="58" width="30" style="7" hidden="1" customWidth="1"/>
    <col min="59" max="59" width="8.85546875" style="7" hidden="1" customWidth="1"/>
    <col min="60" max="61" width="9.42578125" style="7" hidden="1" customWidth="1"/>
    <col min="62" max="62" width="28.28515625" style="7" hidden="1" customWidth="1"/>
    <col min="63" max="63" width="8.7109375" style="7" hidden="1" customWidth="1"/>
    <col min="64" max="65" width="9.42578125" style="7" hidden="1" customWidth="1"/>
    <col min="66" max="66" width="26.7109375" style="7" hidden="1" customWidth="1"/>
    <col min="67" max="67" width="8.85546875" style="7" hidden="1" customWidth="1"/>
    <col min="68" max="69" width="9.42578125" style="7" hidden="1" customWidth="1"/>
    <col min="70" max="70" width="34.5703125" style="45" hidden="1" customWidth="1"/>
    <col min="71" max="71" width="20.140625" style="45" hidden="1" customWidth="1"/>
    <col min="72" max="73" width="9.42578125" style="45" hidden="1" customWidth="1"/>
    <col min="74" max="74" width="34.7109375" style="7" hidden="1" customWidth="1"/>
    <col min="75" max="75" width="8.85546875" style="7" hidden="1" customWidth="1"/>
    <col min="76" max="77" width="9.42578125" style="7" hidden="1" customWidth="1"/>
    <col min="78" max="78" width="34.140625" style="7" hidden="1" customWidth="1"/>
    <col min="79" max="79" width="8.85546875" style="7" hidden="1" customWidth="1"/>
    <col min="80" max="81" width="9.42578125" style="7" hidden="1" customWidth="1"/>
    <col min="82" max="82" width="29.7109375" style="45" hidden="1" customWidth="1"/>
    <col min="83" max="83" width="8.85546875" style="45" hidden="1" customWidth="1"/>
    <col min="84" max="85" width="9.42578125" style="45" hidden="1" customWidth="1"/>
    <col min="86" max="86" width="30.5703125" style="45" hidden="1" customWidth="1"/>
    <col min="87" max="87" width="8.85546875" style="45" hidden="1" customWidth="1"/>
    <col min="88" max="89" width="9.42578125" style="45" hidden="1" customWidth="1"/>
    <col min="90" max="90" width="26.42578125" style="7" hidden="1" customWidth="1"/>
    <col min="91" max="91" width="8.85546875" style="7" hidden="1" customWidth="1"/>
    <col min="92" max="93" width="9.42578125" style="7" hidden="1" customWidth="1"/>
    <col min="94" max="16384" width="9.140625" style="7"/>
  </cols>
  <sheetData>
    <row r="1" spans="1:93" ht="15" customHeight="1" thickBot="1" x14ac:dyDescent="0.3">
      <c r="A1" s="332" t="s">
        <v>178</v>
      </c>
      <c r="B1" s="333"/>
      <c r="C1" s="333"/>
      <c r="D1" s="333"/>
      <c r="E1" s="333"/>
      <c r="F1" s="333"/>
      <c r="G1" s="333"/>
      <c r="H1" s="334"/>
      <c r="I1" s="263" t="s">
        <v>15</v>
      </c>
      <c r="J1" s="264"/>
      <c r="K1" s="265"/>
      <c r="L1" s="180"/>
      <c r="N1" s="197" t="s">
        <v>16</v>
      </c>
      <c r="O1" s="198"/>
      <c r="P1" s="198"/>
      <c r="Q1" s="197" t="s">
        <v>149</v>
      </c>
      <c r="R1" s="198"/>
      <c r="S1" s="198"/>
      <c r="T1" s="198"/>
      <c r="U1" s="198"/>
      <c r="V1" s="198"/>
      <c r="W1" s="198"/>
      <c r="X1" s="198"/>
      <c r="Y1" s="199"/>
      <c r="BF1" s="43" t="s">
        <v>179</v>
      </c>
      <c r="BG1" s="43" t="s">
        <v>180</v>
      </c>
      <c r="BH1" s="43" t="s">
        <v>181</v>
      </c>
      <c r="BI1" s="43" t="s">
        <v>182</v>
      </c>
      <c r="BJ1" s="43" t="s">
        <v>183</v>
      </c>
      <c r="BK1" s="43" t="s">
        <v>184</v>
      </c>
      <c r="BL1" s="43" t="s">
        <v>181</v>
      </c>
      <c r="BM1" s="43" t="s">
        <v>182</v>
      </c>
      <c r="BN1" s="43" t="s">
        <v>185</v>
      </c>
      <c r="BO1" s="43" t="s">
        <v>180</v>
      </c>
      <c r="BP1" s="43" t="s">
        <v>181</v>
      </c>
      <c r="BQ1" s="43" t="s">
        <v>182</v>
      </c>
      <c r="BR1" s="43" t="s">
        <v>186</v>
      </c>
      <c r="BS1" s="43" t="s">
        <v>180</v>
      </c>
      <c r="BT1" s="43" t="s">
        <v>181</v>
      </c>
      <c r="BU1" s="43" t="s">
        <v>182</v>
      </c>
      <c r="BV1" s="43" t="s">
        <v>187</v>
      </c>
      <c r="BW1" s="43" t="s">
        <v>180</v>
      </c>
      <c r="BX1" s="43" t="s">
        <v>181</v>
      </c>
      <c r="BY1" s="43" t="s">
        <v>182</v>
      </c>
      <c r="BZ1" s="43" t="s">
        <v>188</v>
      </c>
      <c r="CA1" s="43" t="s">
        <v>180</v>
      </c>
      <c r="CB1" s="43" t="s">
        <v>181</v>
      </c>
      <c r="CC1" s="43" t="s">
        <v>182</v>
      </c>
      <c r="CD1" s="43" t="s">
        <v>189</v>
      </c>
      <c r="CE1" s="43" t="s">
        <v>180</v>
      </c>
      <c r="CF1" s="43" t="s">
        <v>181</v>
      </c>
      <c r="CG1" s="43" t="s">
        <v>182</v>
      </c>
      <c r="CH1" s="43" t="s">
        <v>190</v>
      </c>
      <c r="CI1" s="43" t="s">
        <v>180</v>
      </c>
      <c r="CJ1" s="43" t="s">
        <v>181</v>
      </c>
      <c r="CK1" s="43" t="s">
        <v>182</v>
      </c>
      <c r="CL1" s="43" t="s">
        <v>191</v>
      </c>
      <c r="CM1" s="43" t="s">
        <v>180</v>
      </c>
      <c r="CN1" s="43" t="s">
        <v>181</v>
      </c>
      <c r="CO1" s="43" t="s">
        <v>182</v>
      </c>
    </row>
    <row r="2" spans="1:93" ht="15.75" customHeight="1" thickBot="1" x14ac:dyDescent="0.3">
      <c r="A2" s="335"/>
      <c r="B2" s="262"/>
      <c r="C2" s="262"/>
      <c r="D2" s="262"/>
      <c r="E2" s="262"/>
      <c r="F2" s="262"/>
      <c r="G2" s="262"/>
      <c r="H2" s="336"/>
      <c r="I2" s="266"/>
      <c r="J2" s="267"/>
      <c r="K2" s="268"/>
      <c r="L2" s="367"/>
      <c r="N2" s="226"/>
      <c r="O2" s="227"/>
      <c r="P2" s="227"/>
      <c r="Q2" s="226"/>
      <c r="R2" s="227"/>
      <c r="S2" s="227"/>
      <c r="T2" s="227"/>
      <c r="U2" s="227"/>
      <c r="V2" s="227"/>
      <c r="W2" s="227"/>
      <c r="X2" s="227"/>
      <c r="Y2" s="225"/>
      <c r="AB2" s="40" t="s">
        <v>18</v>
      </c>
      <c r="AC2" s="41" t="s">
        <v>19</v>
      </c>
      <c r="BC2" s="7">
        <f>BH2</f>
        <v>1.9</v>
      </c>
      <c r="BD2" s="53"/>
      <c r="BF2" s="44" t="s">
        <v>192</v>
      </c>
      <c r="BG2" s="44" t="s">
        <v>193</v>
      </c>
      <c r="BH2" s="44">
        <v>1.9</v>
      </c>
      <c r="BI2" s="44">
        <v>1.9</v>
      </c>
      <c r="BJ2" s="44" t="s">
        <v>194</v>
      </c>
      <c r="BK2" s="42" t="s">
        <v>193</v>
      </c>
      <c r="BL2" s="44">
        <v>1.6</v>
      </c>
      <c r="BM2" s="44">
        <v>1.6</v>
      </c>
      <c r="BN2" s="44" t="s">
        <v>195</v>
      </c>
      <c r="BO2" s="44" t="s">
        <v>196</v>
      </c>
      <c r="BP2" s="44">
        <v>1.6</v>
      </c>
      <c r="BQ2" s="44">
        <v>1.6</v>
      </c>
      <c r="BR2" s="44" t="s">
        <v>197</v>
      </c>
      <c r="BS2" s="44" t="s">
        <v>196</v>
      </c>
      <c r="BT2" s="44">
        <v>1.1000000000000001</v>
      </c>
      <c r="BU2" s="44">
        <v>1.1000000000000001</v>
      </c>
      <c r="BV2" s="44" t="s">
        <v>198</v>
      </c>
      <c r="BW2" s="44" t="s">
        <v>193</v>
      </c>
      <c r="BX2" s="44">
        <v>1.5</v>
      </c>
      <c r="BY2" s="44">
        <v>1.5</v>
      </c>
      <c r="BZ2" s="44" t="s">
        <v>199</v>
      </c>
      <c r="CA2" s="44" t="s">
        <v>200</v>
      </c>
      <c r="CB2" s="44">
        <v>1.3</v>
      </c>
      <c r="CC2" s="44">
        <v>1.3</v>
      </c>
      <c r="CD2" s="44" t="s">
        <v>201</v>
      </c>
      <c r="CE2" s="44" t="s">
        <v>207</v>
      </c>
      <c r="CF2" s="44">
        <v>1.8</v>
      </c>
      <c r="CG2" s="44">
        <v>1.8</v>
      </c>
      <c r="CH2" s="44" t="s">
        <v>202</v>
      </c>
      <c r="CI2" s="44" t="s">
        <v>203</v>
      </c>
      <c r="CJ2" s="44">
        <v>1.2</v>
      </c>
      <c r="CK2" s="44">
        <v>1.2</v>
      </c>
      <c r="CL2" s="44" t="s">
        <v>204</v>
      </c>
      <c r="CM2" s="44" t="s">
        <v>200</v>
      </c>
      <c r="CN2" s="44">
        <v>1</v>
      </c>
      <c r="CO2" s="44">
        <v>1</v>
      </c>
    </row>
    <row r="3" spans="1:93" ht="15.75" customHeight="1" thickBot="1" x14ac:dyDescent="0.3">
      <c r="A3" s="337"/>
      <c r="B3" s="338"/>
      <c r="C3" s="338"/>
      <c r="D3" s="338"/>
      <c r="E3" s="338"/>
      <c r="F3" s="338"/>
      <c r="G3" s="338"/>
      <c r="H3" s="339"/>
      <c r="I3" s="269"/>
      <c r="J3" s="270"/>
      <c r="K3" s="271"/>
      <c r="L3" s="272"/>
      <c r="N3" s="226"/>
      <c r="O3" s="227"/>
      <c r="P3" s="227"/>
      <c r="Q3" s="197" t="s">
        <v>20</v>
      </c>
      <c r="R3" s="198"/>
      <c r="S3" s="198"/>
      <c r="T3" s="198"/>
      <c r="U3" s="198"/>
      <c r="V3" s="198"/>
      <c r="W3" s="198"/>
      <c r="X3" s="198"/>
      <c r="Y3" s="199"/>
      <c r="AB3" s="40" t="s">
        <v>21</v>
      </c>
      <c r="AC3" s="41" t="s">
        <v>22</v>
      </c>
      <c r="BD3" s="53"/>
      <c r="BF3" s="44" t="s">
        <v>205</v>
      </c>
      <c r="BG3" s="44" t="s">
        <v>203</v>
      </c>
      <c r="BH3" s="44">
        <v>1.4</v>
      </c>
      <c r="BI3" s="44">
        <v>1.4</v>
      </c>
      <c r="BJ3" s="44" t="s">
        <v>206</v>
      </c>
      <c r="BK3" s="42" t="s">
        <v>203</v>
      </c>
      <c r="BL3" s="44">
        <v>1.4</v>
      </c>
      <c r="BM3" s="44">
        <v>1.4</v>
      </c>
      <c r="BN3" s="44" t="s">
        <v>159</v>
      </c>
      <c r="BO3" s="44" t="s">
        <v>207</v>
      </c>
      <c r="BP3" s="44">
        <v>1.6</v>
      </c>
      <c r="BQ3" s="44">
        <v>1.6</v>
      </c>
      <c r="BR3" s="44" t="s">
        <v>208</v>
      </c>
      <c r="BS3" s="44" t="s">
        <v>196</v>
      </c>
      <c r="BT3" s="44">
        <v>1.4</v>
      </c>
      <c r="BU3" s="44">
        <v>1.4</v>
      </c>
      <c r="BV3" s="44" t="s">
        <v>172</v>
      </c>
      <c r="BW3" s="44" t="s">
        <v>196</v>
      </c>
      <c r="BX3" s="44">
        <v>1.7</v>
      </c>
      <c r="BY3" s="44">
        <v>1.7</v>
      </c>
      <c r="BZ3" s="44" t="s">
        <v>209</v>
      </c>
      <c r="CA3" s="44" t="s">
        <v>200</v>
      </c>
      <c r="CB3" s="44">
        <v>1.2</v>
      </c>
      <c r="CC3" s="44">
        <v>1.2</v>
      </c>
      <c r="CD3" s="44" t="s">
        <v>210</v>
      </c>
      <c r="CE3" s="44" t="s">
        <v>207</v>
      </c>
      <c r="CF3" s="44">
        <v>1.8</v>
      </c>
      <c r="CG3" s="44">
        <v>1.8</v>
      </c>
      <c r="CH3" s="44" t="s">
        <v>211</v>
      </c>
      <c r="CI3" s="44" t="s">
        <v>203</v>
      </c>
      <c r="CJ3" s="44">
        <v>1.3</v>
      </c>
      <c r="CK3" s="44">
        <v>1.3</v>
      </c>
      <c r="CL3" s="44" t="s">
        <v>212</v>
      </c>
      <c r="CM3" s="44" t="s">
        <v>203</v>
      </c>
      <c r="CN3" s="44">
        <v>1.4</v>
      </c>
      <c r="CO3" s="44">
        <v>1.4</v>
      </c>
    </row>
    <row r="4" spans="1:93" ht="18" customHeight="1" thickBot="1" x14ac:dyDescent="0.3">
      <c r="A4" s="196" t="s">
        <v>23</v>
      </c>
      <c r="B4" s="178"/>
      <c r="C4" s="179"/>
      <c r="D4" s="183"/>
      <c r="E4" s="184"/>
      <c r="F4" s="184"/>
      <c r="G4" s="184"/>
      <c r="H4" s="184"/>
      <c r="I4" s="184"/>
      <c r="J4" s="184"/>
      <c r="K4" s="184"/>
      <c r="L4" s="340"/>
      <c r="N4" s="226"/>
      <c r="O4" s="227"/>
      <c r="P4" s="227"/>
      <c r="Q4" s="197" t="s">
        <v>24</v>
      </c>
      <c r="R4" s="341" t="s">
        <v>25</v>
      </c>
      <c r="S4" s="197" t="s">
        <v>26</v>
      </c>
      <c r="T4" s="197" t="s">
        <v>27</v>
      </c>
      <c r="U4" s="197" t="s">
        <v>28</v>
      </c>
      <c r="V4" s="197" t="s">
        <v>29</v>
      </c>
      <c r="W4" s="197" t="s">
        <v>30</v>
      </c>
      <c r="X4" s="197" t="s">
        <v>31</v>
      </c>
      <c r="Y4" s="330" t="s">
        <v>150</v>
      </c>
      <c r="AB4" s="40" t="s">
        <v>33</v>
      </c>
      <c r="AC4" s="41" t="s">
        <v>34</v>
      </c>
      <c r="BD4" s="53"/>
      <c r="BF4" s="44" t="s">
        <v>213</v>
      </c>
      <c r="BG4" s="44" t="s">
        <v>207</v>
      </c>
      <c r="BH4" s="44">
        <v>1.5</v>
      </c>
      <c r="BI4" s="44">
        <v>1.5</v>
      </c>
      <c r="BJ4" s="44" t="s">
        <v>214</v>
      </c>
      <c r="BK4" s="42" t="s">
        <v>207</v>
      </c>
      <c r="BL4" s="44">
        <v>1.5</v>
      </c>
      <c r="BM4" s="44">
        <v>1.5</v>
      </c>
      <c r="BN4" s="44" t="s">
        <v>215</v>
      </c>
      <c r="BO4" s="44" t="s">
        <v>207</v>
      </c>
      <c r="BP4" s="44">
        <v>1.6</v>
      </c>
      <c r="BQ4" s="44">
        <v>1.6</v>
      </c>
      <c r="BR4" s="44" t="s">
        <v>216</v>
      </c>
      <c r="BS4" s="44" t="s">
        <v>196</v>
      </c>
      <c r="BT4" s="44">
        <v>1.4</v>
      </c>
      <c r="BU4" s="44">
        <v>1.4</v>
      </c>
      <c r="BV4" s="44" t="s">
        <v>217</v>
      </c>
      <c r="BW4" s="44" t="s">
        <v>203</v>
      </c>
      <c r="BX4" s="44">
        <v>1.5</v>
      </c>
      <c r="BY4" s="44">
        <v>1.5</v>
      </c>
      <c r="BZ4" s="44" t="s">
        <v>67</v>
      </c>
      <c r="CA4" s="44" t="s">
        <v>196</v>
      </c>
      <c r="CB4" s="44">
        <v>1.3</v>
      </c>
      <c r="CC4" s="44">
        <v>1.3</v>
      </c>
      <c r="CD4" s="44" t="s">
        <v>218</v>
      </c>
      <c r="CE4" s="44" t="s">
        <v>193</v>
      </c>
      <c r="CF4" s="44">
        <v>1.4</v>
      </c>
      <c r="CG4" s="44">
        <v>1.4</v>
      </c>
      <c r="CH4" s="44" t="s">
        <v>219</v>
      </c>
      <c r="CI4" s="44" t="s">
        <v>196</v>
      </c>
      <c r="CJ4" s="44">
        <v>1.2</v>
      </c>
      <c r="CK4" s="44">
        <v>1.2</v>
      </c>
      <c r="CL4" s="44" t="s">
        <v>220</v>
      </c>
      <c r="CM4" s="44" t="s">
        <v>200</v>
      </c>
      <c r="CN4" s="44">
        <v>1.4</v>
      </c>
      <c r="CO4" s="44">
        <v>1.4</v>
      </c>
    </row>
    <row r="5" spans="1:93" ht="18" customHeight="1" thickBot="1" x14ac:dyDescent="0.3">
      <c r="A5" s="196" t="s">
        <v>35</v>
      </c>
      <c r="B5" s="178"/>
      <c r="C5" s="179"/>
      <c r="D5" s="183"/>
      <c r="E5" s="184"/>
      <c r="F5" s="184"/>
      <c r="G5" s="184"/>
      <c r="H5" s="184"/>
      <c r="I5" s="184"/>
      <c r="J5" s="184"/>
      <c r="K5" s="184"/>
      <c r="L5" s="242"/>
      <c r="N5" s="226"/>
      <c r="O5" s="227"/>
      <c r="P5" s="227"/>
      <c r="Q5" s="226"/>
      <c r="R5" s="226"/>
      <c r="S5" s="226"/>
      <c r="T5" s="226"/>
      <c r="U5" s="226"/>
      <c r="V5" s="226"/>
      <c r="W5" s="226"/>
      <c r="X5" s="226"/>
      <c r="Y5" s="331"/>
      <c r="AB5" s="40" t="s">
        <v>36</v>
      </c>
      <c r="AC5" s="41" t="s">
        <v>37</v>
      </c>
      <c r="BD5" s="53"/>
      <c r="BF5" s="44" t="s">
        <v>221</v>
      </c>
      <c r="BG5" s="44" t="s">
        <v>207</v>
      </c>
      <c r="BH5" s="44">
        <v>1.6</v>
      </c>
      <c r="BI5" s="44">
        <v>1.6</v>
      </c>
      <c r="BJ5" s="44" t="s">
        <v>222</v>
      </c>
      <c r="BK5" s="42" t="s">
        <v>200</v>
      </c>
      <c r="BL5" s="44">
        <v>1</v>
      </c>
      <c r="BM5" s="44">
        <v>1</v>
      </c>
      <c r="BN5" s="44" t="s">
        <v>223</v>
      </c>
      <c r="BO5" s="44" t="s">
        <v>196</v>
      </c>
      <c r="BP5" s="44">
        <v>1.5</v>
      </c>
      <c r="BQ5" s="44">
        <v>1.5</v>
      </c>
      <c r="BR5" s="44" t="s">
        <v>224</v>
      </c>
      <c r="BS5" s="44" t="s">
        <v>196</v>
      </c>
      <c r="BT5" s="44">
        <v>1.4</v>
      </c>
      <c r="BU5" s="44">
        <v>1.4</v>
      </c>
      <c r="BV5" s="44" t="s">
        <v>225</v>
      </c>
      <c r="BW5" s="44" t="s">
        <v>207</v>
      </c>
      <c r="BX5" s="44">
        <v>1.4</v>
      </c>
      <c r="BY5" s="44">
        <v>1.4</v>
      </c>
      <c r="BZ5" s="44" t="s">
        <v>226</v>
      </c>
      <c r="CA5" s="44" t="s">
        <v>196</v>
      </c>
      <c r="CB5" s="44">
        <v>1.4</v>
      </c>
      <c r="CC5" s="44">
        <v>1.4</v>
      </c>
      <c r="CD5" s="44" t="s">
        <v>227</v>
      </c>
      <c r="CE5" s="44" t="s">
        <v>207</v>
      </c>
      <c r="CF5" s="44">
        <v>1.7</v>
      </c>
      <c r="CG5" s="44">
        <v>1.7</v>
      </c>
      <c r="CH5" s="44" t="s">
        <v>228</v>
      </c>
      <c r="CI5" s="44" t="s">
        <v>193</v>
      </c>
      <c r="CJ5" s="44">
        <v>1.3</v>
      </c>
      <c r="CK5" s="44">
        <v>1.3</v>
      </c>
      <c r="CL5" s="44" t="s">
        <v>229</v>
      </c>
      <c r="CM5" s="44" t="s">
        <v>200</v>
      </c>
      <c r="CN5" s="44">
        <v>1.3</v>
      </c>
      <c r="CO5" s="44">
        <v>1.3</v>
      </c>
    </row>
    <row r="6" spans="1:93" ht="19.5" thickBot="1" x14ac:dyDescent="0.3">
      <c r="A6" s="196" t="s">
        <v>38</v>
      </c>
      <c r="B6" s="178"/>
      <c r="C6" s="179"/>
      <c r="D6" s="272"/>
      <c r="E6" s="273"/>
      <c r="F6" s="274"/>
      <c r="G6" s="177" t="s">
        <v>39</v>
      </c>
      <c r="H6" s="178"/>
      <c r="I6" s="183"/>
      <c r="J6" s="184"/>
      <c r="K6" s="13" t="s">
        <v>40</v>
      </c>
      <c r="L6" s="55"/>
      <c r="N6" s="319" t="s">
        <v>151</v>
      </c>
      <c r="O6" s="324"/>
      <c r="P6" s="324"/>
      <c r="Q6" s="9">
        <v>1.52</v>
      </c>
      <c r="R6" s="1">
        <v>1.5</v>
      </c>
      <c r="S6" s="1">
        <v>1.48</v>
      </c>
      <c r="T6" s="1">
        <v>1.45</v>
      </c>
      <c r="U6" s="1">
        <v>1.43</v>
      </c>
      <c r="V6" s="1">
        <v>1.4</v>
      </c>
      <c r="W6" s="1">
        <v>1.38</v>
      </c>
      <c r="X6" s="14">
        <v>1.35</v>
      </c>
      <c r="Y6" s="2">
        <v>1.33</v>
      </c>
      <c r="AB6" s="40" t="s">
        <v>42</v>
      </c>
      <c r="AC6" s="41" t="s">
        <v>43</v>
      </c>
      <c r="BD6" s="53"/>
      <c r="BF6" s="44" t="s">
        <v>230</v>
      </c>
      <c r="BG6" s="44" t="s">
        <v>207</v>
      </c>
      <c r="BH6" s="44">
        <v>1.5</v>
      </c>
      <c r="BI6" s="44">
        <v>1.5</v>
      </c>
      <c r="BJ6" s="44" t="s">
        <v>231</v>
      </c>
      <c r="BK6" s="42" t="s">
        <v>196</v>
      </c>
      <c r="BL6" s="44">
        <v>1.4</v>
      </c>
      <c r="BM6" s="44">
        <v>1.4</v>
      </c>
      <c r="BN6" s="44" t="s">
        <v>232</v>
      </c>
      <c r="BO6" s="44" t="s">
        <v>196</v>
      </c>
      <c r="BP6" s="44">
        <v>1.5</v>
      </c>
      <c r="BQ6" s="44">
        <v>1.5</v>
      </c>
      <c r="BR6" s="44" t="s">
        <v>233</v>
      </c>
      <c r="BS6" s="44" t="s">
        <v>196</v>
      </c>
      <c r="BT6" s="44">
        <v>1.2</v>
      </c>
      <c r="BU6" s="44">
        <v>1.2</v>
      </c>
      <c r="BV6" s="44" t="s">
        <v>234</v>
      </c>
      <c r="BW6" s="44" t="s">
        <v>203</v>
      </c>
      <c r="BX6" s="44">
        <v>1.7</v>
      </c>
      <c r="BY6" s="44">
        <v>1.7</v>
      </c>
      <c r="BZ6" s="44" t="s">
        <v>235</v>
      </c>
      <c r="CA6" s="44" t="s">
        <v>196</v>
      </c>
      <c r="CB6" s="44">
        <v>1.5</v>
      </c>
      <c r="CC6" s="44">
        <v>1.5</v>
      </c>
      <c r="CD6" s="44" t="s">
        <v>236</v>
      </c>
      <c r="CE6" s="44" t="s">
        <v>193</v>
      </c>
      <c r="CF6" s="44">
        <v>1.7</v>
      </c>
      <c r="CG6" s="44">
        <v>1.7</v>
      </c>
      <c r="CH6" s="44" t="s">
        <v>237</v>
      </c>
      <c r="CI6" s="44" t="s">
        <v>196</v>
      </c>
      <c r="CJ6" s="44">
        <v>2.5</v>
      </c>
      <c r="CK6" s="44">
        <v>2.5</v>
      </c>
      <c r="CL6" s="44" t="s">
        <v>238</v>
      </c>
      <c r="CM6" s="44" t="s">
        <v>193</v>
      </c>
      <c r="CN6" s="44">
        <v>1.1000000000000001</v>
      </c>
      <c r="CO6" s="44">
        <v>1.1000000000000001</v>
      </c>
    </row>
    <row r="7" spans="1:93" ht="19.5" thickBot="1" x14ac:dyDescent="0.3">
      <c r="A7" s="197" t="s">
        <v>167</v>
      </c>
      <c r="B7" s="225"/>
      <c r="C7" s="8" t="s">
        <v>45</v>
      </c>
      <c r="D7" s="197" t="s">
        <v>168</v>
      </c>
      <c r="E7" s="225"/>
      <c r="F7" s="13" t="s">
        <v>45</v>
      </c>
      <c r="G7" s="177" t="s">
        <v>169</v>
      </c>
      <c r="H7" s="178"/>
      <c r="I7" s="178"/>
      <c r="J7" s="179"/>
      <c r="K7" s="13" t="s">
        <v>48</v>
      </c>
      <c r="L7" s="76"/>
      <c r="N7" s="319" t="s">
        <v>152</v>
      </c>
      <c r="O7" s="324"/>
      <c r="P7" s="324"/>
      <c r="Q7" s="3">
        <v>2.2799999999999998</v>
      </c>
      <c r="R7" s="1">
        <v>2.2400000000000002</v>
      </c>
      <c r="S7" s="15">
        <v>2.21</v>
      </c>
      <c r="T7" s="2">
        <v>2.17</v>
      </c>
      <c r="U7" s="2">
        <v>2.13</v>
      </c>
      <c r="V7" s="2">
        <v>2.09</v>
      </c>
      <c r="W7" s="2">
        <v>2.06</v>
      </c>
      <c r="X7" s="2">
        <v>2.02</v>
      </c>
      <c r="Y7" s="2">
        <v>1.98</v>
      </c>
      <c r="AA7" s="50"/>
      <c r="AB7" s="40" t="s">
        <v>50</v>
      </c>
      <c r="AC7" s="41" t="s">
        <v>51</v>
      </c>
      <c r="BD7" s="53"/>
      <c r="BF7" s="44" t="s">
        <v>239</v>
      </c>
      <c r="BG7" s="44" t="s">
        <v>203</v>
      </c>
      <c r="BH7" s="44">
        <v>1.5</v>
      </c>
      <c r="BI7" s="44">
        <v>1.5</v>
      </c>
      <c r="BJ7" s="44" t="s">
        <v>240</v>
      </c>
      <c r="BK7" s="42" t="s">
        <v>193</v>
      </c>
      <c r="BL7" s="44">
        <v>1.4</v>
      </c>
      <c r="BM7" s="44">
        <v>1.4</v>
      </c>
      <c r="BN7" s="44" t="s">
        <v>241</v>
      </c>
      <c r="BO7" s="44" t="s">
        <v>203</v>
      </c>
      <c r="BP7" s="44">
        <v>1.5</v>
      </c>
      <c r="BQ7" s="44">
        <v>1.5</v>
      </c>
      <c r="BR7" s="44" t="s">
        <v>242</v>
      </c>
      <c r="BS7" s="44" t="s">
        <v>196</v>
      </c>
      <c r="BT7" s="44">
        <v>1.5</v>
      </c>
      <c r="BU7" s="44">
        <v>1.5</v>
      </c>
      <c r="BV7" s="44" t="s">
        <v>243</v>
      </c>
      <c r="BW7" s="44" t="s">
        <v>207</v>
      </c>
      <c r="BX7" s="44">
        <v>1.6</v>
      </c>
      <c r="BY7" s="44">
        <v>1.6</v>
      </c>
      <c r="BZ7" s="44" t="s">
        <v>244</v>
      </c>
      <c r="CA7" s="44" t="s">
        <v>207</v>
      </c>
      <c r="CB7" s="44">
        <v>1.5</v>
      </c>
      <c r="CC7" s="44">
        <v>1.5</v>
      </c>
      <c r="CD7" s="44" t="s">
        <v>245</v>
      </c>
      <c r="CE7" s="44" t="s">
        <v>193</v>
      </c>
      <c r="CF7" s="44">
        <v>1.8</v>
      </c>
      <c r="CG7" s="44">
        <v>1.8</v>
      </c>
      <c r="CH7" s="44" t="s">
        <v>246</v>
      </c>
      <c r="CI7" s="44" t="s">
        <v>203</v>
      </c>
      <c r="CJ7" s="44">
        <v>1.4</v>
      </c>
      <c r="CK7" s="44">
        <v>1.4</v>
      </c>
      <c r="CL7" s="44" t="s">
        <v>247</v>
      </c>
      <c r="CM7" s="44" t="s">
        <v>193</v>
      </c>
      <c r="CN7" s="44">
        <v>1.2</v>
      </c>
      <c r="CO7" s="44">
        <v>1.2</v>
      </c>
    </row>
    <row r="8" spans="1:93" ht="18" customHeight="1" thickBot="1" x14ac:dyDescent="0.3">
      <c r="A8" s="319" t="s">
        <v>153</v>
      </c>
      <c r="B8" s="320"/>
      <c r="C8" s="56"/>
      <c r="D8" s="319" t="s">
        <v>170</v>
      </c>
      <c r="E8" s="320"/>
      <c r="F8" s="370"/>
      <c r="G8" s="180"/>
      <c r="H8" s="181"/>
      <c r="I8" s="181"/>
      <c r="J8" s="182"/>
      <c r="K8" s="197" t="str">
        <f>IFERROR(_xlfn.XLOOKUP(L7,AB2:AB10,AC2:AC10),"")</f>
        <v/>
      </c>
      <c r="L8" s="198"/>
      <c r="N8" s="319" t="s">
        <v>154</v>
      </c>
      <c r="O8" s="324"/>
      <c r="P8" s="324"/>
      <c r="Q8" s="3">
        <v>3.11</v>
      </c>
      <c r="R8" s="15">
        <v>3.06</v>
      </c>
      <c r="S8" s="16">
        <v>3.01</v>
      </c>
      <c r="T8" s="9">
        <v>2.96</v>
      </c>
      <c r="U8" s="1">
        <v>2.91</v>
      </c>
      <c r="V8" s="9">
        <v>2.86</v>
      </c>
      <c r="W8" s="9">
        <v>2.81</v>
      </c>
      <c r="X8" s="15">
        <v>2.76</v>
      </c>
      <c r="Y8" s="2">
        <v>2.71</v>
      </c>
      <c r="AB8" s="40" t="s">
        <v>54</v>
      </c>
      <c r="AC8" s="41" t="s">
        <v>55</v>
      </c>
      <c r="BD8" s="53"/>
      <c r="BF8" s="44" t="s">
        <v>248</v>
      </c>
      <c r="BG8" s="44" t="s">
        <v>203</v>
      </c>
      <c r="BH8" s="44">
        <v>1.7</v>
      </c>
      <c r="BI8" s="44">
        <v>1.7</v>
      </c>
      <c r="BJ8" s="44" t="s">
        <v>249</v>
      </c>
      <c r="BK8" s="42" t="s">
        <v>207</v>
      </c>
      <c r="BL8" s="44">
        <v>1.5</v>
      </c>
      <c r="BM8" s="44">
        <v>1.5</v>
      </c>
      <c r="BN8" s="44" t="s">
        <v>250</v>
      </c>
      <c r="BO8" s="44" t="s">
        <v>207</v>
      </c>
      <c r="BP8" s="44">
        <v>1.5</v>
      </c>
      <c r="BQ8" s="44">
        <v>1.5</v>
      </c>
      <c r="BR8" s="44" t="s">
        <v>251</v>
      </c>
      <c r="BS8" s="44" t="s">
        <v>196</v>
      </c>
      <c r="BT8" s="44">
        <v>1.2</v>
      </c>
      <c r="BU8" s="44">
        <v>1.2</v>
      </c>
      <c r="BV8" s="44" t="s">
        <v>252</v>
      </c>
      <c r="BW8" s="44" t="s">
        <v>193</v>
      </c>
      <c r="BX8" s="44">
        <v>1.2</v>
      </c>
      <c r="BY8" s="44">
        <v>1.2</v>
      </c>
      <c r="BZ8" s="44" t="s">
        <v>253</v>
      </c>
      <c r="CA8" s="44" t="s">
        <v>193</v>
      </c>
      <c r="CB8" s="44">
        <v>1.5</v>
      </c>
      <c r="CC8" s="44">
        <v>1.5</v>
      </c>
      <c r="CD8" s="44" t="s">
        <v>254</v>
      </c>
      <c r="CE8" s="44" t="s">
        <v>207</v>
      </c>
      <c r="CF8" s="44">
        <v>1.6</v>
      </c>
      <c r="CG8" s="44">
        <v>1.6</v>
      </c>
      <c r="CH8" s="44" t="s">
        <v>255</v>
      </c>
      <c r="CI8" s="44" t="s">
        <v>193</v>
      </c>
      <c r="CJ8" s="44">
        <v>1.3</v>
      </c>
      <c r="CK8" s="44">
        <v>1.3</v>
      </c>
      <c r="CL8" s="44" t="s">
        <v>256</v>
      </c>
      <c r="CM8" s="44" t="s">
        <v>193</v>
      </c>
      <c r="CN8" s="44">
        <v>1.3</v>
      </c>
      <c r="CO8" s="44">
        <v>1.3</v>
      </c>
    </row>
    <row r="9" spans="1:93" ht="18" customHeight="1" thickBot="1" x14ac:dyDescent="0.3">
      <c r="A9" s="319" t="s">
        <v>155</v>
      </c>
      <c r="B9" s="320"/>
      <c r="C9" s="56"/>
      <c r="D9" s="222"/>
      <c r="E9" s="224"/>
      <c r="F9" s="371"/>
      <c r="G9" s="272"/>
      <c r="H9" s="273"/>
      <c r="I9" s="273"/>
      <c r="J9" s="274"/>
      <c r="K9" s="194"/>
      <c r="L9" s="228"/>
      <c r="N9" s="216" t="s">
        <v>156</v>
      </c>
      <c r="O9" s="217"/>
      <c r="P9" s="217"/>
      <c r="Q9" s="17">
        <v>4.01</v>
      </c>
      <c r="R9" s="4">
        <v>3.94</v>
      </c>
      <c r="S9" s="18">
        <v>3.88</v>
      </c>
      <c r="T9" s="11">
        <v>3.81</v>
      </c>
      <c r="U9" s="15">
        <v>3.75</v>
      </c>
      <c r="V9" s="4">
        <v>3.68</v>
      </c>
      <c r="W9" s="4">
        <v>3.62</v>
      </c>
      <c r="X9" s="4">
        <v>3.55</v>
      </c>
      <c r="Y9" s="18">
        <v>3.49</v>
      </c>
      <c r="AB9" s="40" t="s">
        <v>58</v>
      </c>
      <c r="AC9" s="41" t="s">
        <v>59</v>
      </c>
      <c r="BD9" s="53"/>
      <c r="BF9" s="44" t="s">
        <v>257</v>
      </c>
      <c r="BG9" s="44" t="s">
        <v>193</v>
      </c>
      <c r="BH9" s="44">
        <v>1.8</v>
      </c>
      <c r="BI9" s="44">
        <v>1.8</v>
      </c>
      <c r="BJ9" s="44" t="s">
        <v>258</v>
      </c>
      <c r="BK9" s="42" t="s">
        <v>203</v>
      </c>
      <c r="BL9" s="44">
        <v>1.4</v>
      </c>
      <c r="BM9" s="44">
        <v>1.4</v>
      </c>
      <c r="BN9" s="44" t="s">
        <v>259</v>
      </c>
      <c r="BO9" s="44" t="s">
        <v>193</v>
      </c>
      <c r="BP9" s="44">
        <v>1.5</v>
      </c>
      <c r="BQ9" s="44">
        <v>1.5</v>
      </c>
      <c r="BR9" s="44" t="s">
        <v>260</v>
      </c>
      <c r="BS9" s="44" t="s">
        <v>196</v>
      </c>
      <c r="BT9" s="44">
        <v>1.2</v>
      </c>
      <c r="BU9" s="44">
        <v>1.2</v>
      </c>
      <c r="BV9" s="44" t="s">
        <v>261</v>
      </c>
      <c r="BW9" s="44" t="s">
        <v>207</v>
      </c>
      <c r="BX9" s="44">
        <v>1.3</v>
      </c>
      <c r="BY9" s="44">
        <v>1.3</v>
      </c>
      <c r="BZ9" s="44" t="s">
        <v>262</v>
      </c>
      <c r="CA9" s="44" t="s">
        <v>196</v>
      </c>
      <c r="CB9" s="44">
        <v>1.3</v>
      </c>
      <c r="CC9" s="44">
        <v>1.3</v>
      </c>
      <c r="CD9" s="44" t="s">
        <v>263</v>
      </c>
      <c r="CE9" s="44" t="s">
        <v>193</v>
      </c>
      <c r="CF9" s="44">
        <v>1.6</v>
      </c>
      <c r="CG9" s="44">
        <v>1.6</v>
      </c>
      <c r="CH9" s="44" t="s">
        <v>264</v>
      </c>
      <c r="CI9" s="44" t="s">
        <v>203</v>
      </c>
      <c r="CJ9" s="44">
        <v>1.3</v>
      </c>
      <c r="CK9" s="44">
        <v>1.3</v>
      </c>
      <c r="CL9" s="44" t="s">
        <v>265</v>
      </c>
      <c r="CM9" s="44" t="s">
        <v>193</v>
      </c>
      <c r="CN9" s="44">
        <v>1.3</v>
      </c>
      <c r="CO9" s="44">
        <v>1.3</v>
      </c>
    </row>
    <row r="10" spans="1:93" ht="18" customHeight="1" thickBot="1" x14ac:dyDescent="0.3">
      <c r="A10" s="319" t="s">
        <v>53</v>
      </c>
      <c r="B10" s="320"/>
      <c r="C10" s="56"/>
      <c r="D10" s="319" t="s">
        <v>171</v>
      </c>
      <c r="E10" s="320"/>
      <c r="F10" s="370"/>
      <c r="G10" s="180"/>
      <c r="H10" s="181"/>
      <c r="I10" s="181"/>
      <c r="J10" s="182"/>
      <c r="K10" s="177" t="s">
        <v>60</v>
      </c>
      <c r="L10" s="282"/>
      <c r="N10" s="319" t="s">
        <v>157</v>
      </c>
      <c r="O10" s="324"/>
      <c r="P10" s="324"/>
      <c r="Q10" s="9">
        <v>5.0999999999999996</v>
      </c>
      <c r="R10" s="1">
        <v>5.0199999999999996</v>
      </c>
      <c r="S10" s="1">
        <v>4.9400000000000004</v>
      </c>
      <c r="T10" s="1">
        <v>4.8499999999999996</v>
      </c>
      <c r="U10" s="1">
        <v>4.7699999999999996</v>
      </c>
      <c r="V10" s="1">
        <v>4.6900000000000004</v>
      </c>
      <c r="W10" s="1">
        <v>4.6100000000000003</v>
      </c>
      <c r="X10" s="14">
        <v>4.5199999999999996</v>
      </c>
      <c r="Y10" s="2">
        <v>4.4400000000000004</v>
      </c>
      <c r="AB10" s="40" t="s">
        <v>62</v>
      </c>
      <c r="AC10" s="41" t="s">
        <v>63</v>
      </c>
      <c r="BD10" s="53"/>
      <c r="BF10" s="44" t="s">
        <v>266</v>
      </c>
      <c r="BG10" s="44" t="s">
        <v>203</v>
      </c>
      <c r="BH10" s="44">
        <v>1.8</v>
      </c>
      <c r="BI10" s="44">
        <v>1.8</v>
      </c>
      <c r="BJ10" s="44" t="s">
        <v>267</v>
      </c>
      <c r="BK10" s="42" t="s">
        <v>200</v>
      </c>
      <c r="BL10" s="44">
        <v>1.4</v>
      </c>
      <c r="BM10" s="44">
        <v>1.4</v>
      </c>
      <c r="BN10" s="44" t="s">
        <v>268</v>
      </c>
      <c r="BO10" s="44" t="s">
        <v>200</v>
      </c>
      <c r="BP10" s="44">
        <v>1.8</v>
      </c>
      <c r="BQ10" s="44">
        <v>1.8</v>
      </c>
      <c r="BR10" s="44" t="s">
        <v>269</v>
      </c>
      <c r="BS10" s="44" t="s">
        <v>196</v>
      </c>
      <c r="BT10" s="44">
        <v>1.5</v>
      </c>
      <c r="BU10" s="44">
        <v>1.5</v>
      </c>
      <c r="BV10" s="44" t="s">
        <v>270</v>
      </c>
      <c r="BW10" s="44" t="s">
        <v>203</v>
      </c>
      <c r="BX10" s="44">
        <v>1.5</v>
      </c>
      <c r="BY10" s="44">
        <v>1.5</v>
      </c>
      <c r="BZ10" s="44" t="s">
        <v>271</v>
      </c>
      <c r="CA10" s="44" t="s">
        <v>207</v>
      </c>
      <c r="CB10" s="44">
        <v>1.3</v>
      </c>
      <c r="CC10" s="44">
        <v>1.3</v>
      </c>
      <c r="CD10" s="44" t="s">
        <v>272</v>
      </c>
      <c r="CE10" s="44" t="s">
        <v>207</v>
      </c>
      <c r="CF10" s="44">
        <v>1.7</v>
      </c>
      <c r="CG10" s="44">
        <v>1.7</v>
      </c>
      <c r="CH10" s="44" t="s">
        <v>273</v>
      </c>
      <c r="CI10" s="44" t="s">
        <v>203</v>
      </c>
      <c r="CJ10" s="44">
        <v>1.3</v>
      </c>
      <c r="CK10" s="44">
        <v>1.3</v>
      </c>
      <c r="CL10" s="44" t="s">
        <v>274</v>
      </c>
      <c r="CM10" s="44" t="s">
        <v>203</v>
      </c>
      <c r="CN10" s="44">
        <v>1.3</v>
      </c>
      <c r="CO10" s="44">
        <v>1.3</v>
      </c>
    </row>
    <row r="11" spans="1:93" ht="15.75" thickBot="1" x14ac:dyDescent="0.3">
      <c r="A11" s="319" t="s">
        <v>158</v>
      </c>
      <c r="B11" s="320"/>
      <c r="C11" s="56"/>
      <c r="D11" s="222"/>
      <c r="E11" s="224"/>
      <c r="F11" s="371"/>
      <c r="G11" s="272"/>
      <c r="H11" s="273"/>
      <c r="I11" s="273"/>
      <c r="J11" s="274"/>
      <c r="K11" s="388"/>
      <c r="L11" s="389"/>
      <c r="N11" s="319" t="s">
        <v>160</v>
      </c>
      <c r="O11" s="324"/>
      <c r="P11" s="324"/>
      <c r="Q11" s="3">
        <v>8.6</v>
      </c>
      <c r="R11" s="1">
        <v>8.4499999999999993</v>
      </c>
      <c r="S11" s="14">
        <v>8.32</v>
      </c>
      <c r="T11" s="2">
        <v>8.17</v>
      </c>
      <c r="U11" s="2">
        <v>8.0399999999999991</v>
      </c>
      <c r="V11" s="2">
        <v>7.89</v>
      </c>
      <c r="W11" s="2">
        <v>7.76</v>
      </c>
      <c r="X11" s="2">
        <v>7.61</v>
      </c>
      <c r="Y11" s="2">
        <v>7.48</v>
      </c>
      <c r="BD11" s="53"/>
      <c r="BF11" s="44" t="s">
        <v>275</v>
      </c>
      <c r="BG11" s="44" t="s">
        <v>193</v>
      </c>
      <c r="BH11" s="44">
        <v>1.7</v>
      </c>
      <c r="BI11" s="44">
        <v>1.7</v>
      </c>
      <c r="BJ11" s="44" t="s">
        <v>276</v>
      </c>
      <c r="BK11" s="42" t="s">
        <v>207</v>
      </c>
      <c r="BL11" s="44">
        <v>1.3</v>
      </c>
      <c r="BM11" s="44">
        <v>1.3</v>
      </c>
      <c r="BN11" s="44" t="s">
        <v>277</v>
      </c>
      <c r="BO11" s="44" t="s">
        <v>203</v>
      </c>
      <c r="BP11" s="44">
        <v>1.7</v>
      </c>
      <c r="BQ11" s="44">
        <v>1.7</v>
      </c>
      <c r="BR11" s="44" t="s">
        <v>278</v>
      </c>
      <c r="BS11" s="44" t="s">
        <v>196</v>
      </c>
      <c r="BT11" s="44">
        <v>1.3</v>
      </c>
      <c r="BU11" s="44">
        <v>1.3</v>
      </c>
      <c r="BV11" s="44" t="s">
        <v>279</v>
      </c>
      <c r="BW11" s="44" t="s">
        <v>196</v>
      </c>
      <c r="BX11" s="44">
        <v>1.4</v>
      </c>
      <c r="BY11" s="44">
        <v>1.4</v>
      </c>
      <c r="BZ11" s="44" t="s">
        <v>280</v>
      </c>
      <c r="CA11" s="44" t="s">
        <v>200</v>
      </c>
      <c r="CB11" s="44">
        <v>1.6</v>
      </c>
      <c r="CC11" s="44">
        <v>1.6</v>
      </c>
      <c r="CD11" s="44" t="s">
        <v>281</v>
      </c>
      <c r="CE11" s="44" t="s">
        <v>193</v>
      </c>
      <c r="CF11" s="44">
        <v>1.5</v>
      </c>
      <c r="CG11" s="44">
        <v>1.5</v>
      </c>
      <c r="CH11" s="44" t="s">
        <v>282</v>
      </c>
      <c r="CI11" s="44" t="s">
        <v>196</v>
      </c>
      <c r="CJ11" s="44">
        <v>1.3</v>
      </c>
      <c r="CK11" s="44">
        <v>1.3</v>
      </c>
      <c r="CL11" s="44" t="s">
        <v>283</v>
      </c>
      <c r="CM11" s="44" t="s">
        <v>196</v>
      </c>
      <c r="CN11" s="44">
        <v>1.4</v>
      </c>
      <c r="CO11" s="44">
        <v>1.4</v>
      </c>
    </row>
    <row r="12" spans="1:93" ht="19.5" thickBot="1" x14ac:dyDescent="0.3">
      <c r="A12" s="319" t="s">
        <v>69</v>
      </c>
      <c r="B12" s="320"/>
      <c r="C12" s="56"/>
      <c r="D12" s="197" t="s">
        <v>46</v>
      </c>
      <c r="E12" s="199"/>
      <c r="F12" s="330" t="s">
        <v>47</v>
      </c>
      <c r="G12" s="197" t="s">
        <v>65</v>
      </c>
      <c r="H12" s="199"/>
      <c r="I12" s="197" t="s">
        <v>66</v>
      </c>
      <c r="J12" s="199"/>
      <c r="K12" s="390"/>
      <c r="L12" s="391"/>
      <c r="N12" s="319" t="s">
        <v>161</v>
      </c>
      <c r="O12" s="324"/>
      <c r="P12" s="324"/>
      <c r="Q12" s="19">
        <v>10.65</v>
      </c>
      <c r="R12" s="1">
        <v>10.47</v>
      </c>
      <c r="S12" s="14">
        <v>10.3</v>
      </c>
      <c r="T12" s="10">
        <v>10.119999999999999</v>
      </c>
      <c r="U12" s="1">
        <v>9.9499999999999993</v>
      </c>
      <c r="V12" s="9">
        <v>9.77</v>
      </c>
      <c r="W12" s="1">
        <v>9.61</v>
      </c>
      <c r="X12" s="14">
        <v>9.43</v>
      </c>
      <c r="Y12" s="2">
        <v>9.26</v>
      </c>
      <c r="AC12" s="41" t="s">
        <v>128</v>
      </c>
      <c r="BD12" s="53"/>
      <c r="BF12" s="44" t="s">
        <v>284</v>
      </c>
      <c r="BG12" s="44" t="s">
        <v>207</v>
      </c>
      <c r="BH12" s="44">
        <v>1.5</v>
      </c>
      <c r="BI12" s="44">
        <v>1.5</v>
      </c>
      <c r="BJ12" s="44" t="s">
        <v>285</v>
      </c>
      <c r="BK12" s="42" t="s">
        <v>193</v>
      </c>
      <c r="BL12" s="44">
        <v>1.4</v>
      </c>
      <c r="BM12" s="44">
        <v>1.4</v>
      </c>
      <c r="BN12" s="44" t="s">
        <v>286</v>
      </c>
      <c r="BO12" s="44" t="s">
        <v>193</v>
      </c>
      <c r="BP12" s="44">
        <v>1.6</v>
      </c>
      <c r="BQ12" s="44">
        <v>1.6</v>
      </c>
      <c r="BR12" s="44" t="s">
        <v>287</v>
      </c>
      <c r="BS12" s="44" t="s">
        <v>196</v>
      </c>
      <c r="BT12" s="44">
        <v>1.3</v>
      </c>
      <c r="BU12" s="44">
        <v>1.3</v>
      </c>
      <c r="BV12" s="44" t="s">
        <v>288</v>
      </c>
      <c r="BW12" s="44" t="s">
        <v>207</v>
      </c>
      <c r="BX12" s="44">
        <v>1.3</v>
      </c>
      <c r="BY12" s="44">
        <v>1.3</v>
      </c>
      <c r="BZ12" s="44" t="s">
        <v>289</v>
      </c>
      <c r="CA12" s="44" t="s">
        <v>196</v>
      </c>
      <c r="CB12" s="44">
        <v>1.5</v>
      </c>
      <c r="CC12" s="44">
        <v>1.5</v>
      </c>
      <c r="CD12" s="44" t="s">
        <v>290</v>
      </c>
      <c r="CE12" s="44" t="s">
        <v>203</v>
      </c>
      <c r="CF12" s="44">
        <v>1.8</v>
      </c>
      <c r="CG12" s="44">
        <v>1.8</v>
      </c>
      <c r="CH12" s="44" t="s">
        <v>291</v>
      </c>
      <c r="CI12" s="44" t="s">
        <v>200</v>
      </c>
      <c r="CJ12" s="44">
        <v>1.6</v>
      </c>
      <c r="CK12" s="44">
        <v>1.6</v>
      </c>
      <c r="CL12" s="44" t="s">
        <v>292</v>
      </c>
      <c r="CM12" s="44" t="s">
        <v>196</v>
      </c>
      <c r="CN12" s="44">
        <v>1.4</v>
      </c>
      <c r="CO12" s="44">
        <v>1.4</v>
      </c>
    </row>
    <row r="13" spans="1:93" ht="15.75" customHeight="1" thickBot="1" x14ac:dyDescent="0.3">
      <c r="A13" s="319" t="s">
        <v>162</v>
      </c>
      <c r="B13" s="320"/>
      <c r="C13" s="56"/>
      <c r="D13" s="194"/>
      <c r="E13" s="279"/>
      <c r="F13" s="400"/>
      <c r="G13" s="194"/>
      <c r="H13" s="279"/>
      <c r="I13" s="194"/>
      <c r="J13" s="279"/>
      <c r="K13" s="177" t="s">
        <v>70</v>
      </c>
      <c r="L13" s="282"/>
      <c r="N13" s="319" t="s">
        <v>163</v>
      </c>
      <c r="O13" s="324"/>
      <c r="P13" s="324"/>
      <c r="Q13" s="1">
        <v>12.53</v>
      </c>
      <c r="R13" s="1">
        <v>12.32</v>
      </c>
      <c r="S13" s="1">
        <v>12.12</v>
      </c>
      <c r="T13" s="1">
        <v>11.91</v>
      </c>
      <c r="U13" s="14">
        <v>11.72</v>
      </c>
      <c r="V13" s="10">
        <v>11.5</v>
      </c>
      <c r="W13" s="1">
        <v>11.31</v>
      </c>
      <c r="X13" s="1">
        <v>11.09</v>
      </c>
      <c r="Y13" s="14">
        <v>10.9</v>
      </c>
      <c r="AC13" s="41" t="s">
        <v>129</v>
      </c>
      <c r="BD13" s="53"/>
      <c r="BF13" s="44" t="s">
        <v>293</v>
      </c>
      <c r="BG13" s="44" t="s">
        <v>203</v>
      </c>
      <c r="BH13" s="44">
        <v>1.7</v>
      </c>
      <c r="BI13" s="44">
        <v>1.7</v>
      </c>
      <c r="BJ13" s="44" t="s">
        <v>294</v>
      </c>
      <c r="BK13" s="42" t="s">
        <v>196</v>
      </c>
      <c r="BL13" s="44">
        <v>1.8</v>
      </c>
      <c r="BM13" s="44">
        <v>1.8</v>
      </c>
      <c r="BN13" s="44" t="s">
        <v>295</v>
      </c>
      <c r="BO13" s="44" t="s">
        <v>203</v>
      </c>
      <c r="BP13" s="44">
        <v>1.6</v>
      </c>
      <c r="BQ13" s="44">
        <v>1.6</v>
      </c>
      <c r="BR13" s="44" t="s">
        <v>296</v>
      </c>
      <c r="BS13" s="44" t="s">
        <v>203</v>
      </c>
      <c r="BT13" s="44">
        <v>1.1000000000000001</v>
      </c>
      <c r="BU13" s="44">
        <v>1.1000000000000001</v>
      </c>
      <c r="BV13" s="44" t="s">
        <v>297</v>
      </c>
      <c r="BW13" s="44" t="s">
        <v>200</v>
      </c>
      <c r="BX13" s="44">
        <v>1.3</v>
      </c>
      <c r="BY13" s="44">
        <v>1.3</v>
      </c>
      <c r="BZ13" s="44" t="s">
        <v>298</v>
      </c>
      <c r="CA13" s="44" t="s">
        <v>196</v>
      </c>
      <c r="CB13" s="44">
        <v>1.4</v>
      </c>
      <c r="CC13" s="44">
        <v>1.4</v>
      </c>
      <c r="CD13" s="44" t="s">
        <v>299</v>
      </c>
      <c r="CE13" s="44" t="s">
        <v>207</v>
      </c>
      <c r="CF13" s="44">
        <v>1.6</v>
      </c>
      <c r="CG13" s="44">
        <v>1.6</v>
      </c>
      <c r="CH13" s="44" t="s">
        <v>300</v>
      </c>
      <c r="CI13" s="44" t="s">
        <v>196</v>
      </c>
      <c r="CJ13" s="44">
        <v>1.6</v>
      </c>
      <c r="CK13" s="44">
        <v>1.6</v>
      </c>
      <c r="CL13" s="44" t="s">
        <v>301</v>
      </c>
      <c r="CM13" s="44" t="s">
        <v>200</v>
      </c>
      <c r="CN13" s="44">
        <v>1.3</v>
      </c>
      <c r="CO13" s="44">
        <v>1.3</v>
      </c>
    </row>
    <row r="14" spans="1:93" ht="19.5" thickBot="1" x14ac:dyDescent="0.3">
      <c r="A14" s="319" t="s">
        <v>164</v>
      </c>
      <c r="B14" s="320"/>
      <c r="C14" s="56"/>
      <c r="D14" s="183"/>
      <c r="E14" s="193"/>
      <c r="F14" s="56"/>
      <c r="G14" s="319">
        <f>SUM(D14:E15)</f>
        <v>0</v>
      </c>
      <c r="H14" s="320"/>
      <c r="I14" s="349">
        <f>(D14*F14)+(D15*F15)</f>
        <v>0</v>
      </c>
      <c r="J14" s="350"/>
      <c r="K14" s="222" t="str">
        <f ca="1">IFERROR(INDEX(X16:X239,MATCH(K11,U16:U239,0)),"")</f>
        <v/>
      </c>
      <c r="L14" s="392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AC14" s="41" t="s">
        <v>130</v>
      </c>
      <c r="BA14" s="45"/>
      <c r="BB14" s="45"/>
      <c r="BC14" s="45"/>
      <c r="BD14" s="53"/>
      <c r="BE14" s="45"/>
      <c r="BF14" s="44" t="s">
        <v>302</v>
      </c>
      <c r="BG14" s="44" t="s">
        <v>203</v>
      </c>
      <c r="BH14" s="44">
        <v>1.4</v>
      </c>
      <c r="BI14" s="44">
        <v>1.4</v>
      </c>
      <c r="BJ14" s="44" t="s">
        <v>303</v>
      </c>
      <c r="BK14" s="42" t="s">
        <v>196</v>
      </c>
      <c r="BL14" s="44">
        <v>1.7</v>
      </c>
      <c r="BM14" s="44">
        <v>1.7</v>
      </c>
      <c r="BN14" s="44" t="s">
        <v>304</v>
      </c>
      <c r="BO14" s="44" t="s">
        <v>196</v>
      </c>
      <c r="BP14" s="44">
        <v>1.5</v>
      </c>
      <c r="BQ14" s="44">
        <v>1.5</v>
      </c>
      <c r="BR14" s="44" t="s">
        <v>305</v>
      </c>
      <c r="BS14" s="44" t="s">
        <v>196</v>
      </c>
      <c r="BT14" s="44">
        <v>1.2</v>
      </c>
      <c r="BU14" s="44">
        <v>1.2</v>
      </c>
      <c r="BV14" s="42" t="s">
        <v>306</v>
      </c>
      <c r="BW14" s="44" t="s">
        <v>193</v>
      </c>
      <c r="BX14" s="44">
        <v>1.5</v>
      </c>
      <c r="BY14" s="44">
        <v>1.5</v>
      </c>
      <c r="BZ14" s="42" t="s">
        <v>307</v>
      </c>
      <c r="CA14" s="44" t="s">
        <v>196</v>
      </c>
      <c r="CB14" s="44">
        <v>1.4</v>
      </c>
      <c r="CC14" s="44">
        <v>1.4</v>
      </c>
      <c r="CD14" s="44" t="s">
        <v>308</v>
      </c>
      <c r="CE14" s="44" t="s">
        <v>207</v>
      </c>
      <c r="CF14" s="44">
        <v>1.7</v>
      </c>
      <c r="CG14" s="44">
        <v>1.7</v>
      </c>
      <c r="CH14" s="44" t="s">
        <v>309</v>
      </c>
      <c r="CI14" s="44" t="s">
        <v>203</v>
      </c>
      <c r="CJ14" s="44">
        <v>1.3</v>
      </c>
      <c r="CK14" s="44">
        <v>1.3</v>
      </c>
      <c r="CL14" s="44" t="s">
        <v>310</v>
      </c>
      <c r="CM14" s="44" t="s">
        <v>200</v>
      </c>
      <c r="CN14" s="44">
        <v>1.4</v>
      </c>
      <c r="CO14" s="44">
        <v>1.4</v>
      </c>
    </row>
    <row r="15" spans="1:93" ht="15.75" customHeight="1" thickBot="1" x14ac:dyDescent="0.3">
      <c r="A15" s="319" t="s">
        <v>165</v>
      </c>
      <c r="B15" s="320"/>
      <c r="C15" s="56"/>
      <c r="D15" s="183"/>
      <c r="E15" s="193"/>
      <c r="F15" s="56"/>
      <c r="G15" s="222"/>
      <c r="H15" s="224"/>
      <c r="I15" s="351"/>
      <c r="J15" s="352"/>
      <c r="K15" s="197" t="s">
        <v>74</v>
      </c>
      <c r="L15" s="198"/>
      <c r="N15" s="185" t="s">
        <v>75</v>
      </c>
      <c r="O15" s="186"/>
      <c r="P15" s="197" t="s">
        <v>76</v>
      </c>
      <c r="Q15" s="198"/>
      <c r="R15" s="198"/>
      <c r="S15" s="199"/>
      <c r="T15" s="31"/>
      <c r="U15" s="316" t="s">
        <v>77</v>
      </c>
      <c r="V15" s="317"/>
      <c r="W15" s="318"/>
      <c r="X15" s="316" t="s">
        <v>70</v>
      </c>
      <c r="Y15" s="318"/>
      <c r="AC15" s="41" t="s">
        <v>1072</v>
      </c>
      <c r="BA15" s="46"/>
      <c r="BB15" s="46"/>
      <c r="BC15" s="46"/>
      <c r="BD15" s="53"/>
      <c r="BE15" s="45"/>
      <c r="BF15" s="42" t="s">
        <v>311</v>
      </c>
      <c r="BG15" s="44" t="s">
        <v>203</v>
      </c>
      <c r="BH15" s="44">
        <v>1.8</v>
      </c>
      <c r="BI15" s="44">
        <v>1.8</v>
      </c>
      <c r="BJ15" s="44" t="s">
        <v>312</v>
      </c>
      <c r="BK15" s="44" t="s">
        <v>200</v>
      </c>
      <c r="BL15" s="44">
        <v>1.4</v>
      </c>
      <c r="BM15" s="44">
        <v>1.4</v>
      </c>
      <c r="BN15" s="44" t="s">
        <v>313</v>
      </c>
      <c r="BO15" s="44" t="s">
        <v>196</v>
      </c>
      <c r="BP15" s="44">
        <v>1.6</v>
      </c>
      <c r="BQ15" s="44">
        <v>1.6</v>
      </c>
      <c r="BR15" s="64" t="s">
        <v>314</v>
      </c>
      <c r="BS15" s="44" t="s">
        <v>196</v>
      </c>
      <c r="BT15" s="44">
        <v>1.3</v>
      </c>
      <c r="BU15" s="44">
        <v>1.3</v>
      </c>
      <c r="BV15" s="42" t="s">
        <v>315</v>
      </c>
      <c r="BW15" s="44" t="s">
        <v>203</v>
      </c>
      <c r="BX15" s="44">
        <v>1.5</v>
      </c>
      <c r="BY15" s="44">
        <v>1.5</v>
      </c>
      <c r="BZ15" s="42" t="s">
        <v>316</v>
      </c>
      <c r="CA15" s="44" t="s">
        <v>196</v>
      </c>
      <c r="CB15" s="44">
        <v>1.4</v>
      </c>
      <c r="CC15" s="44">
        <v>1.4</v>
      </c>
      <c r="CD15" s="42" t="s">
        <v>317</v>
      </c>
      <c r="CE15" s="44" t="s">
        <v>207</v>
      </c>
      <c r="CF15" s="44">
        <v>1.3</v>
      </c>
      <c r="CG15" s="44">
        <v>1.3</v>
      </c>
      <c r="CH15" s="42" t="s">
        <v>318</v>
      </c>
      <c r="CI15" s="44" t="s">
        <v>193</v>
      </c>
      <c r="CJ15" s="44">
        <v>1.4</v>
      </c>
      <c r="CK15" s="44">
        <v>1.4</v>
      </c>
      <c r="CL15" s="64" t="s">
        <v>319</v>
      </c>
      <c r="CM15" s="44" t="s">
        <v>196</v>
      </c>
      <c r="CN15" s="44">
        <v>1.4</v>
      </c>
      <c r="CO15" s="44">
        <v>1.4</v>
      </c>
    </row>
    <row r="16" spans="1:93" ht="19.5" thickBot="1" x14ac:dyDescent="0.3">
      <c r="A16" s="177" t="s">
        <v>71</v>
      </c>
      <c r="B16" s="178"/>
      <c r="C16" s="179"/>
      <c r="D16" s="177" t="s">
        <v>72</v>
      </c>
      <c r="E16" s="178"/>
      <c r="F16" s="179"/>
      <c r="G16" s="197" t="s">
        <v>73</v>
      </c>
      <c r="H16" s="198"/>
      <c r="I16" s="198"/>
      <c r="J16" s="199"/>
      <c r="K16" s="194"/>
      <c r="L16" s="228"/>
      <c r="M16" s="66"/>
      <c r="N16" s="187"/>
      <c r="O16" s="188"/>
      <c r="P16" s="226"/>
      <c r="Q16" s="227"/>
      <c r="R16" s="227"/>
      <c r="S16" s="225"/>
      <c r="T16" s="31"/>
      <c r="U16" s="167" t="str" cm="1">
        <f t="array" aca="1" ref="U16" ca="1">IFERROR(INDEX(INDIRECT($L$7 &amp; "_Cidades"),ROW(A1)),"")</f>
        <v/>
      </c>
      <c r="V16" s="168"/>
      <c r="W16" s="169"/>
      <c r="X16" s="167" t="str" cm="1">
        <f t="array" aca="1" ref="X16" ca="1">IFERROR(INDEX(INDIRECT($L$7 &amp; "_Regioes"),ROW(A1)),"")</f>
        <v/>
      </c>
      <c r="Y16" s="169"/>
      <c r="AC16" s="41" t="s">
        <v>131</v>
      </c>
      <c r="BA16" s="46"/>
      <c r="BB16" s="46"/>
      <c r="BC16" s="46"/>
      <c r="BD16" s="53"/>
      <c r="BE16" s="45"/>
      <c r="BF16" s="42" t="s">
        <v>320</v>
      </c>
      <c r="BG16" s="44" t="s">
        <v>203</v>
      </c>
      <c r="BH16" s="44">
        <v>1.5</v>
      </c>
      <c r="BI16" s="44">
        <v>1.5</v>
      </c>
      <c r="BJ16" s="44" t="s">
        <v>321</v>
      </c>
      <c r="BK16" s="44" t="s">
        <v>200</v>
      </c>
      <c r="BL16" s="44">
        <v>1.6</v>
      </c>
      <c r="BM16" s="44">
        <v>1.6</v>
      </c>
      <c r="BN16" s="44" t="s">
        <v>322</v>
      </c>
      <c r="BO16" s="44" t="s">
        <v>203</v>
      </c>
      <c r="BP16" s="44">
        <v>1.8</v>
      </c>
      <c r="BQ16" s="44">
        <v>1.8</v>
      </c>
      <c r="BR16" s="64" t="s">
        <v>323</v>
      </c>
      <c r="BS16" s="44" t="s">
        <v>196</v>
      </c>
      <c r="BT16" s="44">
        <v>1.3</v>
      </c>
      <c r="BU16" s="44">
        <v>1.3</v>
      </c>
      <c r="BV16" s="42" t="s">
        <v>324</v>
      </c>
      <c r="BW16" s="44" t="s">
        <v>193</v>
      </c>
      <c r="BX16" s="44">
        <v>1.5</v>
      </c>
      <c r="BY16" s="44">
        <v>1.5</v>
      </c>
      <c r="BZ16" s="42" t="s">
        <v>325</v>
      </c>
      <c r="CA16" s="44" t="s">
        <v>200</v>
      </c>
      <c r="CB16" s="44">
        <v>1.4</v>
      </c>
      <c r="CC16" s="44">
        <v>1.4</v>
      </c>
      <c r="CD16" s="42" t="s">
        <v>326</v>
      </c>
      <c r="CE16" s="44" t="s">
        <v>207</v>
      </c>
      <c r="CF16" s="44">
        <v>1.5</v>
      </c>
      <c r="CG16" s="44">
        <v>1.5</v>
      </c>
      <c r="CH16" s="42" t="s">
        <v>327</v>
      </c>
      <c r="CI16" s="44" t="s">
        <v>196</v>
      </c>
      <c r="CJ16" s="44">
        <v>1.2</v>
      </c>
      <c r="CK16" s="44">
        <v>1.2</v>
      </c>
      <c r="CL16" s="64" t="s">
        <v>328</v>
      </c>
      <c r="CM16" s="44" t="s">
        <v>196</v>
      </c>
      <c r="CN16" s="44">
        <v>1.4</v>
      </c>
      <c r="CO16" s="44">
        <v>1.4</v>
      </c>
    </row>
    <row r="17" spans="1:93" ht="20.100000000000001" customHeight="1" thickBot="1" x14ac:dyDescent="0.3">
      <c r="A17" s="183"/>
      <c r="B17" s="184"/>
      <c r="C17" s="193"/>
      <c r="D17" s="183"/>
      <c r="E17" s="184"/>
      <c r="F17" s="193"/>
      <c r="G17" s="183"/>
      <c r="H17" s="184"/>
      <c r="I17" s="184"/>
      <c r="J17" s="193"/>
      <c r="K17" s="324" t="str">
        <f ca="1">IFERROR(
INDEX(
  INDIRECT($L$7 &amp; "_" &amp; IF(D6="13.8 kV","13","34")),
  MATCH(K11, INDIRECT($L$7 &amp; "_Cidades"), 0)
),
"FAVOR SELECIONAR MUNICÍPIO"
)</f>
        <v>FAVOR SELECIONAR MUNICÍPIO</v>
      </c>
      <c r="L17" s="324"/>
      <c r="N17" s="187"/>
      <c r="O17" s="188"/>
      <c r="P17" s="226"/>
      <c r="Q17" s="227"/>
      <c r="R17" s="227"/>
      <c r="S17" s="225"/>
      <c r="T17" s="31"/>
      <c r="U17" s="167" t="str" cm="1">
        <f t="array" aca="1" ref="U17" ca="1">IFERROR(INDEX(INDIRECT($L$7 &amp; "_Cidades"),ROW(A2)),"")</f>
        <v/>
      </c>
      <c r="V17" s="168"/>
      <c r="W17" s="169"/>
      <c r="X17" s="167" t="str" cm="1">
        <f t="array" aca="1" ref="X17" ca="1">IFERROR(INDEX(INDIRECT($L$7 &amp; "_Regioes"),ROW(A2)),"")</f>
        <v/>
      </c>
      <c r="Y17" s="169"/>
      <c r="AC17" s="41" t="s">
        <v>132</v>
      </c>
      <c r="BA17" s="46"/>
      <c r="BB17" s="46"/>
      <c r="BC17" s="46"/>
      <c r="BD17" s="53"/>
      <c r="BE17" s="45"/>
      <c r="BF17" s="42" t="s">
        <v>329</v>
      </c>
      <c r="BG17" s="44" t="s">
        <v>207</v>
      </c>
      <c r="BH17" s="44">
        <v>1.6</v>
      </c>
      <c r="BI17" s="44">
        <v>1.6</v>
      </c>
      <c r="BJ17" s="44" t="s">
        <v>330</v>
      </c>
      <c r="BK17" s="44" t="s">
        <v>200</v>
      </c>
      <c r="BL17" s="44">
        <v>1.6</v>
      </c>
      <c r="BM17" s="44">
        <v>1.6</v>
      </c>
      <c r="BN17" s="44" t="s">
        <v>331</v>
      </c>
      <c r="BO17" s="44" t="s">
        <v>196</v>
      </c>
      <c r="BP17" s="44">
        <v>1.4</v>
      </c>
      <c r="BQ17" s="44">
        <v>1.4</v>
      </c>
      <c r="BR17" s="64" t="s">
        <v>332</v>
      </c>
      <c r="BS17" s="44" t="s">
        <v>196</v>
      </c>
      <c r="BT17" s="44">
        <v>1.4</v>
      </c>
      <c r="BU17" s="44">
        <v>1.4</v>
      </c>
      <c r="BV17" s="42" t="s">
        <v>333</v>
      </c>
      <c r="BW17" s="44" t="s">
        <v>193</v>
      </c>
      <c r="BX17" s="44">
        <v>1.6</v>
      </c>
      <c r="BY17" s="44">
        <v>1.6</v>
      </c>
      <c r="BZ17" s="42" t="s">
        <v>334</v>
      </c>
      <c r="CA17" s="44" t="s">
        <v>193</v>
      </c>
      <c r="CB17" s="44">
        <v>1.4</v>
      </c>
      <c r="CC17" s="44">
        <v>1.4</v>
      </c>
      <c r="CD17" s="42" t="s">
        <v>335</v>
      </c>
      <c r="CE17" s="44" t="s">
        <v>207</v>
      </c>
      <c r="CF17" s="44">
        <v>1.3</v>
      </c>
      <c r="CG17" s="44">
        <v>1.3</v>
      </c>
      <c r="CH17" s="42" t="s">
        <v>336</v>
      </c>
      <c r="CI17" s="44" t="s">
        <v>193</v>
      </c>
      <c r="CJ17" s="44">
        <v>1.4</v>
      </c>
      <c r="CK17" s="44">
        <v>1.4</v>
      </c>
      <c r="CL17" s="64" t="s">
        <v>337</v>
      </c>
      <c r="CM17" s="44" t="s">
        <v>193</v>
      </c>
      <c r="CN17" s="44">
        <v>1.4</v>
      </c>
      <c r="CO17" s="44">
        <v>1.4</v>
      </c>
    </row>
    <row r="18" spans="1:93" ht="20.100000000000001" customHeight="1" thickBot="1" x14ac:dyDescent="0.3">
      <c r="A18" s="183"/>
      <c r="B18" s="184"/>
      <c r="C18" s="193"/>
      <c r="D18" s="184"/>
      <c r="E18" s="184"/>
      <c r="F18" s="184"/>
      <c r="G18" s="183"/>
      <c r="H18" s="184"/>
      <c r="I18" s="184"/>
      <c r="J18" s="193"/>
      <c r="K18" s="223"/>
      <c r="L18" s="223"/>
      <c r="N18" s="187"/>
      <c r="O18" s="188"/>
      <c r="P18" s="194"/>
      <c r="Q18" s="228"/>
      <c r="R18" s="228"/>
      <c r="S18" s="279"/>
      <c r="T18" s="31"/>
      <c r="U18" s="167" t="str" cm="1">
        <f t="array" aca="1" ref="U18" ca="1">IFERROR(INDEX(INDIRECT($L$7 &amp; "_Cidades"),ROW(A3)),"")</f>
        <v/>
      </c>
      <c r="V18" s="168"/>
      <c r="W18" s="169"/>
      <c r="X18" s="167" t="str" cm="1">
        <f t="array" aca="1" ref="X18" ca="1">IFERROR(INDEX(INDIRECT($L$7 &amp; "_Regioes"),ROW(A3)),"")</f>
        <v/>
      </c>
      <c r="Y18" s="169"/>
      <c r="AC18" s="41" t="s">
        <v>133</v>
      </c>
      <c r="BA18" s="46"/>
      <c r="BB18" s="46"/>
      <c r="BC18" s="46"/>
      <c r="BD18" s="53"/>
      <c r="BE18" s="45"/>
      <c r="BF18" s="42" t="s">
        <v>338</v>
      </c>
      <c r="BG18" s="44" t="s">
        <v>203</v>
      </c>
      <c r="BH18" s="44">
        <v>1.7</v>
      </c>
      <c r="BI18" s="44">
        <v>1.7</v>
      </c>
      <c r="BJ18" s="44" t="s">
        <v>339</v>
      </c>
      <c r="BK18" s="44" t="s">
        <v>207</v>
      </c>
      <c r="BL18" s="44">
        <v>1.4</v>
      </c>
      <c r="BM18" s="44">
        <v>1.4</v>
      </c>
      <c r="BN18" s="44" t="s">
        <v>340</v>
      </c>
      <c r="BO18" s="44" t="s">
        <v>203</v>
      </c>
      <c r="BP18" s="44">
        <v>1.7</v>
      </c>
      <c r="BQ18" s="44">
        <v>1.7</v>
      </c>
      <c r="BR18" s="42" t="s">
        <v>341</v>
      </c>
      <c r="BS18" s="44" t="s">
        <v>196</v>
      </c>
      <c r="BT18" s="44">
        <v>1.4</v>
      </c>
      <c r="BU18" s="44">
        <v>1.4</v>
      </c>
      <c r="BV18" s="42" t="s">
        <v>342</v>
      </c>
      <c r="BW18" s="44" t="s">
        <v>196</v>
      </c>
      <c r="BX18" s="44">
        <v>1.4</v>
      </c>
      <c r="BY18" s="44">
        <v>1.4</v>
      </c>
      <c r="BZ18" s="42" t="s">
        <v>343</v>
      </c>
      <c r="CA18" s="44" t="s">
        <v>207</v>
      </c>
      <c r="CB18" s="44">
        <v>1.4</v>
      </c>
      <c r="CC18" s="44">
        <v>1.4</v>
      </c>
      <c r="CD18" s="42" t="s">
        <v>344</v>
      </c>
      <c r="CE18" s="44" t="s">
        <v>207</v>
      </c>
      <c r="CF18" s="44">
        <v>1.5</v>
      </c>
      <c r="CG18" s="44">
        <v>1.5</v>
      </c>
      <c r="CH18" s="42" t="s">
        <v>345</v>
      </c>
      <c r="CI18" s="44" t="s">
        <v>200</v>
      </c>
      <c r="CJ18" s="44">
        <v>1.3</v>
      </c>
      <c r="CK18" s="44">
        <v>1.3</v>
      </c>
      <c r="CL18" s="42" t="s">
        <v>346</v>
      </c>
      <c r="CM18" s="44" t="s">
        <v>203</v>
      </c>
      <c r="CN18" s="44">
        <v>1.3</v>
      </c>
      <c r="CO18" s="44">
        <v>1.3</v>
      </c>
    </row>
    <row r="19" spans="1:93" ht="30" customHeight="1" thickBot="1" x14ac:dyDescent="0.3">
      <c r="A19" s="196" t="s">
        <v>166</v>
      </c>
      <c r="B19" s="178"/>
      <c r="C19" s="179"/>
      <c r="D19" s="197" t="s">
        <v>81</v>
      </c>
      <c r="E19" s="198"/>
      <c r="F19" s="199"/>
      <c r="G19" s="177" t="s">
        <v>82</v>
      </c>
      <c r="H19" s="179"/>
      <c r="I19" s="177" t="s">
        <v>83</v>
      </c>
      <c r="J19" s="179"/>
      <c r="K19" s="177" t="s">
        <v>84</v>
      </c>
      <c r="L19" s="282"/>
      <c r="N19" s="187"/>
      <c r="O19" s="188"/>
      <c r="P19" s="197" t="s">
        <v>78</v>
      </c>
      <c r="Q19" s="199"/>
      <c r="R19" s="197" t="s">
        <v>79</v>
      </c>
      <c r="S19" s="199"/>
      <c r="T19" s="31"/>
      <c r="U19" s="167" t="str" cm="1">
        <f t="array" aca="1" ref="U19" ca="1">IFERROR(INDEX(INDIRECT($L$7 &amp; "_Cidades"),ROW(A4)),"")</f>
        <v/>
      </c>
      <c r="V19" s="168"/>
      <c r="W19" s="169"/>
      <c r="X19" s="167" t="str" cm="1">
        <f t="array" aca="1" ref="X19" ca="1">IFERROR(INDEX(INDIRECT($L$7 &amp; "_Regioes"),ROW(A4)),"")</f>
        <v/>
      </c>
      <c r="Y19" s="169"/>
      <c r="AC19" s="41" t="s">
        <v>1066</v>
      </c>
      <c r="BA19" s="46"/>
      <c r="BB19" s="46"/>
      <c r="BC19" s="46"/>
      <c r="BD19" s="53"/>
      <c r="BE19" s="45"/>
      <c r="BF19" s="42" t="s">
        <v>347</v>
      </c>
      <c r="BG19" s="44" t="s">
        <v>207</v>
      </c>
      <c r="BH19" s="44">
        <v>1.7</v>
      </c>
      <c r="BI19" s="44">
        <v>1.7</v>
      </c>
      <c r="BJ19" s="44" t="s">
        <v>348</v>
      </c>
      <c r="BK19" s="44" t="s">
        <v>203</v>
      </c>
      <c r="BL19" s="44">
        <v>1.4</v>
      </c>
      <c r="BM19" s="44">
        <v>1.4</v>
      </c>
      <c r="BN19" s="44" t="s">
        <v>349</v>
      </c>
      <c r="BO19" s="44" t="s">
        <v>200</v>
      </c>
      <c r="BP19" s="44">
        <v>1.4</v>
      </c>
      <c r="BQ19" s="44">
        <v>1.4</v>
      </c>
      <c r="BR19" s="64" t="s">
        <v>350</v>
      </c>
      <c r="BS19" s="44" t="s">
        <v>196</v>
      </c>
      <c r="BT19" s="44">
        <v>1</v>
      </c>
      <c r="BU19" s="44">
        <v>1</v>
      </c>
      <c r="BV19" s="42" t="s">
        <v>351</v>
      </c>
      <c r="BW19" s="44" t="s">
        <v>193</v>
      </c>
      <c r="BX19" s="44">
        <v>1.7</v>
      </c>
      <c r="BY19" s="44">
        <v>1.7</v>
      </c>
      <c r="BZ19" s="42" t="s">
        <v>352</v>
      </c>
      <c r="CA19" s="44" t="s">
        <v>193</v>
      </c>
      <c r="CB19" s="44">
        <v>1.1000000000000001</v>
      </c>
      <c r="CC19" s="44">
        <v>1.1000000000000001</v>
      </c>
      <c r="CD19" s="42" t="s">
        <v>353</v>
      </c>
      <c r="CE19" s="44" t="s">
        <v>193</v>
      </c>
      <c r="CF19" s="44">
        <v>1.6</v>
      </c>
      <c r="CG19" s="44">
        <v>1.6</v>
      </c>
      <c r="CH19" s="42" t="s">
        <v>354</v>
      </c>
      <c r="CI19" s="44" t="s">
        <v>203</v>
      </c>
      <c r="CJ19" s="44">
        <v>1.2</v>
      </c>
      <c r="CK19" s="44">
        <v>1.2</v>
      </c>
      <c r="CL19" s="64" t="s">
        <v>355</v>
      </c>
      <c r="CM19" s="44" t="s">
        <v>203</v>
      </c>
      <c r="CN19" s="44">
        <v>1.2</v>
      </c>
      <c r="CO19" s="44">
        <v>1.2</v>
      </c>
    </row>
    <row r="20" spans="1:93" ht="29.25" customHeight="1" thickBot="1" x14ac:dyDescent="0.3">
      <c r="A20" s="393" t="str">
        <f ca="1">IFERROR(
K17*(
IF(C8&lt;1,0,C8*INDEX(Q6:Y6,MATCH(C8,{1;6;11;16;21;26;31;36;41},1)))+
IF(C9&lt;1,0,C9*INDEX(Q7:Y7,MATCH(C9,{1;6;11;16;21;26;31;36;41},1)))+
IF(C10&lt;1,0,C10*INDEX(Q8:Y8,MATCH(C10,{1;6;11;16;21;26;31;36;41},1)))+
IF(C11&lt;1,0,C11*INDEX(Q9:Y9,MATCH(C11,{1;6;11;16;21;26;31;36;41},1)))+
IF(C12&lt;1,0,C12*INDEX(Q10:Y10,MATCH(C12,{1;6;11;16;21;26;31;36;41},1)))+
IF(C13&lt;1,0,C13*INDEX(Q11:Y11,MATCH(C13,{1;6;11;16;21;26;31;36;41},1)))+
IF(C14&lt;1,0,C14*INDEX(Q12:Y12,MATCH(C14,{1;6;11;16;21;26;31;36;41},1)))+
IF(C15&lt;1,0,C15*INDEX(Q13:Y13,MATCH(C15,{1;6;11;16;21;26;31;36;41},1)))+
(F8*G8)+(F10*G10)
)+I14+(D17+D18)*K17,
"FAVOR SELECIONAR O MUNICÍPIO"
)</f>
        <v>FAVOR SELECIONAR O MUNICÍPIO</v>
      </c>
      <c r="B20" s="208"/>
      <c r="C20" s="209"/>
      <c r="D20" s="327">
        <f>IF(OR(G17&lt;&gt;"",G18&lt;&gt;""),SUM(C8:C15,F8:F11,G17,G18),SUM(C8:C15,F8:F11))</f>
        <v>0</v>
      </c>
      <c r="E20" s="328"/>
      <c r="F20" s="329"/>
      <c r="G20" s="394" t="str">
        <f ca="1">IFERROR(
IF(OR(A20=0,NOT(ISNUMBER(A20))),
"0",
IF(AND(D20=0,D17=0,D18=0),
    IF(A20&lt;=N22,"15/30 kVA",
    IF(A20&lt;=N24,"30 kVA",
    "Transformador Não Padronizado")),
    IF(A20&lt;=N26,"45 kVA",
    IF(A20&lt;=N28,"75 kVA",
    IF(A20&lt;=N30,"112,5 kVA",
    IF(A20&lt;=N32,"150 kVA",
    IF(A20&lt;=N34,"225 kVA",
    IF(A20&lt;=N36,"300 kVA",
    "Transformador Não Padronizado")))))))),
"FAVOR SELECIONAR O MUNICIPIO"
)</f>
        <v>0</v>
      </c>
      <c r="H20" s="395"/>
      <c r="I20" s="396" t="str">
        <f ca="1">IF(
OR(G20="",G20="0"),
"0",
IF(G20="15/30 kVA","3x1x35+35 mm²",
IF(G20="30 kVA","3x1x35+35 mm²",
IF(G20="45 kVA","3x1x70+70 mm²",
IF(G20="75 kVA","3x1x120+70 mm²",
IF(G20="112,5 kVA","3x1x120+70 mm²",
IF(OR(G20="150 kVA",G20="225 kVA",G20="300 kVA"),"Exclusivo",
IF(G20="Transformador Não Padronizado","Transformador Não Padronizado",
"FAVOR SELECIONAR O MUNICÍPIO"))))))))</f>
        <v>0</v>
      </c>
      <c r="J20" s="397"/>
      <c r="K20" s="325">
        <f ca="1">IF(G20="15/30 kVA","",IF(G20="30 kVA",A20/30,IF(G20="45 kVA",A20/45,IF(G20="75 kVA",A20/75,IF(G20="112,5 kVA",A20/112.5,IF(G20="150 kVA",A20/150,IF(G20="225 kVA",A20/225,IF(G20="300 kVA",A20/300,IF(G20="Transformador Não Padronizado","",0)))))))))</f>
        <v>0</v>
      </c>
      <c r="L20" s="326"/>
      <c r="N20" s="187"/>
      <c r="O20" s="188"/>
      <c r="P20" s="194"/>
      <c r="Q20" s="279"/>
      <c r="R20" s="194"/>
      <c r="S20" s="279"/>
      <c r="T20" s="31"/>
      <c r="U20" s="167" t="str" cm="1">
        <f t="array" aca="1" ref="U20" ca="1">IFERROR(INDEX(INDIRECT($L$7 &amp; "_Cidades"),ROW(A5)),"")</f>
        <v/>
      </c>
      <c r="V20" s="168"/>
      <c r="W20" s="169"/>
      <c r="X20" s="167" t="str" cm="1">
        <f t="array" aca="1" ref="X20" ca="1">IFERROR(INDEX(INDIRECT($L$7 &amp; "_Regioes"),ROW(A5)),"")</f>
        <v/>
      </c>
      <c r="Y20" s="169"/>
      <c r="AC20" s="41" t="s">
        <v>1067</v>
      </c>
      <c r="BA20" s="46"/>
      <c r="BB20" s="46"/>
      <c r="BC20" s="46"/>
      <c r="BD20" s="53"/>
      <c r="BE20" s="45"/>
      <c r="BF20" s="42" t="s">
        <v>356</v>
      </c>
      <c r="BG20" s="44" t="s">
        <v>203</v>
      </c>
      <c r="BH20" s="44">
        <v>1.6</v>
      </c>
      <c r="BI20" s="44">
        <v>1.6</v>
      </c>
      <c r="BJ20" s="44" t="s">
        <v>357</v>
      </c>
      <c r="BK20" s="44" t="s">
        <v>193</v>
      </c>
      <c r="BL20" s="44">
        <v>1.4</v>
      </c>
      <c r="BM20" s="44">
        <v>1.4</v>
      </c>
      <c r="BN20" s="44" t="s">
        <v>358</v>
      </c>
      <c r="BO20" s="44" t="s">
        <v>193</v>
      </c>
      <c r="BP20" s="44">
        <v>1.6</v>
      </c>
      <c r="BQ20" s="44">
        <v>1.6</v>
      </c>
      <c r="BR20" s="64" t="s">
        <v>359</v>
      </c>
      <c r="BS20" s="44" t="s">
        <v>196</v>
      </c>
      <c r="BT20" s="44">
        <v>1.4</v>
      </c>
      <c r="BU20" s="44">
        <v>1.4</v>
      </c>
      <c r="BV20" s="42" t="s">
        <v>360</v>
      </c>
      <c r="BW20" s="44" t="s">
        <v>203</v>
      </c>
      <c r="BX20" s="44">
        <v>1.6</v>
      </c>
      <c r="BY20" s="44">
        <v>1.6</v>
      </c>
      <c r="BZ20" s="42" t="s">
        <v>361</v>
      </c>
      <c r="CA20" s="44" t="s">
        <v>196</v>
      </c>
      <c r="CB20" s="44">
        <v>1.4</v>
      </c>
      <c r="CC20" s="44">
        <v>1.4</v>
      </c>
      <c r="CD20" s="42" t="s">
        <v>362</v>
      </c>
      <c r="CE20" s="44" t="s">
        <v>207</v>
      </c>
      <c r="CF20" s="44">
        <v>1.5</v>
      </c>
      <c r="CG20" s="44">
        <v>1.5</v>
      </c>
      <c r="CH20" s="42" t="s">
        <v>363</v>
      </c>
      <c r="CI20" s="44" t="s">
        <v>196</v>
      </c>
      <c r="CJ20" s="44">
        <v>1.3</v>
      </c>
      <c r="CK20" s="44">
        <v>1.3</v>
      </c>
      <c r="CL20" s="64" t="s">
        <v>364</v>
      </c>
      <c r="CM20" s="44" t="s">
        <v>196</v>
      </c>
      <c r="CN20" s="44">
        <v>1.6</v>
      </c>
      <c r="CO20" s="44">
        <v>1.6</v>
      </c>
    </row>
    <row r="21" spans="1:93" ht="15.75" customHeight="1" thickBot="1" x14ac:dyDescent="0.3">
      <c r="A21" s="283" t="s">
        <v>87</v>
      </c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5"/>
      <c r="N21" s="189"/>
      <c r="O21" s="190"/>
      <c r="P21" s="177" t="s">
        <v>86</v>
      </c>
      <c r="Q21" s="178"/>
      <c r="R21" s="178"/>
      <c r="S21" s="179"/>
      <c r="T21" s="31"/>
      <c r="U21" s="167" t="str" cm="1">
        <f t="array" aca="1" ref="U21" ca="1">IFERROR(INDEX(INDIRECT($L$7 &amp; "_Cidades"),ROW(A6)),"")</f>
        <v/>
      </c>
      <c r="V21" s="168"/>
      <c r="W21" s="169"/>
      <c r="X21" s="167" t="str" cm="1">
        <f t="array" aca="1" ref="X21" ca="1">IFERROR(INDEX(INDIRECT($L$7 &amp; "_Regioes"),ROW(A6)),"")</f>
        <v/>
      </c>
      <c r="Y21" s="169"/>
      <c r="AC21" s="41" t="s">
        <v>1068</v>
      </c>
      <c r="BA21" s="46"/>
      <c r="BB21" s="46"/>
      <c r="BC21" s="46"/>
      <c r="BD21" s="53"/>
      <c r="BE21" s="45"/>
      <c r="BF21" s="42" t="s">
        <v>365</v>
      </c>
      <c r="BG21" s="44" t="s">
        <v>203</v>
      </c>
      <c r="BH21" s="44">
        <v>1.8</v>
      </c>
      <c r="BI21" s="44">
        <v>1.8</v>
      </c>
      <c r="BJ21" s="44" t="s">
        <v>366</v>
      </c>
      <c r="BK21" s="44" t="s">
        <v>200</v>
      </c>
      <c r="BL21" s="44">
        <v>1.4</v>
      </c>
      <c r="BM21" s="44">
        <v>1.4</v>
      </c>
      <c r="BN21" s="44" t="s">
        <v>367</v>
      </c>
      <c r="BO21" s="44" t="s">
        <v>196</v>
      </c>
      <c r="BP21" s="44">
        <v>1.4</v>
      </c>
      <c r="BQ21" s="44">
        <v>1.4</v>
      </c>
      <c r="BR21" s="42" t="s">
        <v>368</v>
      </c>
      <c r="BS21" s="44" t="s">
        <v>196</v>
      </c>
      <c r="BT21" s="44">
        <v>1.5</v>
      </c>
      <c r="BU21" s="44">
        <v>1.5</v>
      </c>
      <c r="BV21" s="42" t="s">
        <v>369</v>
      </c>
      <c r="BW21" s="44" t="s">
        <v>203</v>
      </c>
      <c r="BX21" s="44">
        <v>1.5</v>
      </c>
      <c r="BY21" s="44">
        <v>1.5</v>
      </c>
      <c r="BZ21" s="42" t="s">
        <v>370</v>
      </c>
      <c r="CA21" s="44" t="s">
        <v>196</v>
      </c>
      <c r="CB21" s="44">
        <v>1.9</v>
      </c>
      <c r="CC21" s="44">
        <v>1.9</v>
      </c>
      <c r="CD21" s="42" t="s">
        <v>371</v>
      </c>
      <c r="CE21" s="44" t="s">
        <v>193</v>
      </c>
      <c r="CF21" s="44">
        <v>1.4</v>
      </c>
      <c r="CG21" s="44">
        <v>1.4</v>
      </c>
      <c r="CH21" s="42" t="s">
        <v>372</v>
      </c>
      <c r="CI21" s="44" t="s">
        <v>200</v>
      </c>
      <c r="CJ21" s="44">
        <v>1.4</v>
      </c>
      <c r="CK21" s="44">
        <v>1.4</v>
      </c>
      <c r="CL21" s="42" t="s">
        <v>373</v>
      </c>
      <c r="CM21" s="44" t="s">
        <v>193</v>
      </c>
      <c r="CN21" s="44">
        <v>1.3</v>
      </c>
      <c r="CO21" s="44">
        <v>1.3</v>
      </c>
    </row>
    <row r="22" spans="1:93" ht="15.75" customHeight="1" thickBot="1" x14ac:dyDescent="0.3">
      <c r="A22" s="283"/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5"/>
      <c r="N22" s="210">
        <v>15</v>
      </c>
      <c r="O22" s="211"/>
      <c r="P22" s="210">
        <v>35</v>
      </c>
      <c r="Q22" s="211"/>
      <c r="R22" s="210">
        <v>35</v>
      </c>
      <c r="S22" s="211"/>
      <c r="T22" s="31"/>
      <c r="U22" s="167" t="str" cm="1">
        <f t="array" aca="1" ref="U22" ca="1">IFERROR(INDEX(INDIRECT($L$7 &amp; "_Cidades"),ROW(A7)),"")</f>
        <v/>
      </c>
      <c r="V22" s="168"/>
      <c r="W22" s="169"/>
      <c r="X22" s="167" t="str" cm="1">
        <f t="array" aca="1" ref="X22" ca="1">IFERROR(INDEX(INDIRECT($L$7 &amp; "_Regioes"),ROW(A7)),"")</f>
        <v/>
      </c>
      <c r="Y22" s="169"/>
      <c r="AC22" s="41" t="s">
        <v>1071</v>
      </c>
      <c r="BA22" s="46"/>
      <c r="BB22" s="46"/>
      <c r="BC22" s="46"/>
      <c r="BD22" s="53"/>
      <c r="BE22" s="45"/>
      <c r="BF22" s="42" t="s">
        <v>285</v>
      </c>
      <c r="BG22" s="44" t="s">
        <v>203</v>
      </c>
      <c r="BH22" s="44">
        <v>1.6</v>
      </c>
      <c r="BI22" s="44">
        <v>1.6</v>
      </c>
      <c r="BJ22" s="44" t="s">
        <v>374</v>
      </c>
      <c r="BK22" s="44" t="s">
        <v>203</v>
      </c>
      <c r="BL22" s="44">
        <v>1.5</v>
      </c>
      <c r="BM22" s="44">
        <v>1.5</v>
      </c>
      <c r="BN22" s="44" t="s">
        <v>375</v>
      </c>
      <c r="BO22" s="44" t="s">
        <v>193</v>
      </c>
      <c r="BP22" s="44">
        <v>1.7</v>
      </c>
      <c r="BQ22" s="44">
        <v>1.7</v>
      </c>
      <c r="BR22" s="42" t="s">
        <v>376</v>
      </c>
      <c r="BS22" s="44" t="s">
        <v>196</v>
      </c>
      <c r="BT22" s="44">
        <v>1.4</v>
      </c>
      <c r="BU22" s="44">
        <v>1.4</v>
      </c>
      <c r="BV22" s="42" t="s">
        <v>377</v>
      </c>
      <c r="BW22" s="44" t="s">
        <v>200</v>
      </c>
      <c r="BX22" s="44">
        <v>1.4</v>
      </c>
      <c r="BY22" s="44">
        <v>1.4</v>
      </c>
      <c r="BZ22" s="42" t="s">
        <v>378</v>
      </c>
      <c r="CA22" s="44" t="s">
        <v>193</v>
      </c>
      <c r="CB22" s="44">
        <v>1.6</v>
      </c>
      <c r="CC22" s="44">
        <v>1.6</v>
      </c>
      <c r="CD22" s="42" t="s">
        <v>379</v>
      </c>
      <c r="CE22" s="44" t="s">
        <v>203</v>
      </c>
      <c r="CF22" s="44">
        <v>1.5</v>
      </c>
      <c r="CG22" s="44">
        <v>1.5</v>
      </c>
      <c r="CH22" s="42" t="s">
        <v>380</v>
      </c>
      <c r="CI22" s="44" t="s">
        <v>203</v>
      </c>
      <c r="CJ22" s="44">
        <v>1.3</v>
      </c>
      <c r="CK22" s="44">
        <v>1.3</v>
      </c>
      <c r="CL22" s="42" t="s">
        <v>381</v>
      </c>
      <c r="CM22" s="44" t="s">
        <v>193</v>
      </c>
      <c r="CN22" s="44">
        <v>1.3</v>
      </c>
      <c r="CO22" s="44">
        <v>1.3</v>
      </c>
    </row>
    <row r="23" spans="1:93" ht="15" customHeight="1" thickBot="1" x14ac:dyDescent="0.3">
      <c r="A23" s="283"/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5"/>
      <c r="N23" s="214"/>
      <c r="O23" s="215"/>
      <c r="P23" s="212"/>
      <c r="Q23" s="213"/>
      <c r="R23" s="212"/>
      <c r="S23" s="213"/>
      <c r="T23" s="31"/>
      <c r="U23" s="167" t="str" cm="1">
        <f t="array" aca="1" ref="U23" ca="1">IFERROR(INDEX(INDIRECT($L$7 &amp; "_Cidades"),ROW(A8)),"")</f>
        <v/>
      </c>
      <c r="V23" s="168"/>
      <c r="W23" s="169"/>
      <c r="X23" s="167" t="str" cm="1">
        <f t="array" aca="1" ref="X23" ca="1">IFERROR(INDEX(INDIRECT($L$7 &amp; "_Regioes"),ROW(A8)),"")</f>
        <v/>
      </c>
      <c r="Y23" s="169"/>
      <c r="AC23" s="41" t="s">
        <v>1069</v>
      </c>
      <c r="BA23" s="46"/>
      <c r="BB23" s="46"/>
      <c r="BC23" s="46"/>
      <c r="BD23" s="53"/>
      <c r="BE23" s="45"/>
      <c r="BF23" s="42" t="s">
        <v>382</v>
      </c>
      <c r="BG23" s="44" t="s">
        <v>203</v>
      </c>
      <c r="BH23" s="44">
        <v>1.9</v>
      </c>
      <c r="BI23" s="44">
        <v>1.9</v>
      </c>
      <c r="BJ23" s="44" t="s">
        <v>383</v>
      </c>
      <c r="BK23" s="44" t="s">
        <v>203</v>
      </c>
      <c r="BL23" s="44">
        <v>1.5</v>
      </c>
      <c r="BM23" s="44">
        <v>1.5</v>
      </c>
      <c r="BN23" s="44" t="s">
        <v>384</v>
      </c>
      <c r="BO23" s="44" t="s">
        <v>207</v>
      </c>
      <c r="BP23" s="44">
        <v>1.5</v>
      </c>
      <c r="BQ23" s="44">
        <v>1.5</v>
      </c>
      <c r="BR23" s="42" t="s">
        <v>385</v>
      </c>
      <c r="BS23" s="44" t="s">
        <v>196</v>
      </c>
      <c r="BT23" s="44">
        <v>1.3</v>
      </c>
      <c r="BU23" s="44">
        <v>1.3</v>
      </c>
      <c r="BV23" s="42" t="s">
        <v>386</v>
      </c>
      <c r="BW23" s="44" t="s">
        <v>196</v>
      </c>
      <c r="BX23" s="44">
        <v>1.6</v>
      </c>
      <c r="BY23" s="44">
        <v>1.6</v>
      </c>
      <c r="BZ23" s="42" t="s">
        <v>387</v>
      </c>
      <c r="CA23" s="44" t="s">
        <v>193</v>
      </c>
      <c r="CB23" s="44">
        <v>1.5</v>
      </c>
      <c r="CC23" s="44">
        <v>1.5</v>
      </c>
      <c r="CD23" s="42" t="s">
        <v>388</v>
      </c>
      <c r="CE23" s="44" t="s">
        <v>203</v>
      </c>
      <c r="CF23" s="44">
        <v>1.6</v>
      </c>
      <c r="CG23" s="44">
        <v>1.6</v>
      </c>
      <c r="CH23" s="42" t="s">
        <v>389</v>
      </c>
      <c r="CI23" s="44" t="s">
        <v>193</v>
      </c>
      <c r="CJ23" s="44">
        <v>1.4</v>
      </c>
      <c r="CK23" s="44">
        <v>1.4</v>
      </c>
      <c r="CL23" s="42" t="s">
        <v>390</v>
      </c>
      <c r="CM23" s="44" t="s">
        <v>203</v>
      </c>
      <c r="CN23" s="44">
        <v>1.3</v>
      </c>
      <c r="CO23" s="44">
        <v>1.3</v>
      </c>
    </row>
    <row r="24" spans="1:93" ht="15.75" customHeight="1" thickBot="1" x14ac:dyDescent="0.3">
      <c r="A24" s="283"/>
      <c r="B24" s="284"/>
      <c r="C24" s="284"/>
      <c r="D24" s="284"/>
      <c r="E24" s="284"/>
      <c r="F24" s="284"/>
      <c r="G24" s="284"/>
      <c r="H24" s="284"/>
      <c r="I24" s="284"/>
      <c r="J24" s="284"/>
      <c r="K24" s="284"/>
      <c r="L24" s="285"/>
      <c r="N24" s="210">
        <v>30</v>
      </c>
      <c r="O24" s="211"/>
      <c r="P24" s="212"/>
      <c r="Q24" s="213"/>
      <c r="R24" s="212"/>
      <c r="S24" s="213"/>
      <c r="U24" s="167" t="str" cm="1">
        <f t="array" aca="1" ref="U24" ca="1">IFERROR(INDEX(INDIRECT($L$7 &amp; "_Cidades"),ROW(A9)),"")</f>
        <v/>
      </c>
      <c r="V24" s="168"/>
      <c r="W24" s="169"/>
      <c r="X24" s="167" t="str" cm="1">
        <f t="array" aca="1" ref="X24" ca="1">IFERROR(INDEX(INDIRECT($L$7 &amp; "_Regioes"),ROW(A9)),"")</f>
        <v/>
      </c>
      <c r="Y24" s="169"/>
      <c r="AC24" s="41" t="s">
        <v>1070</v>
      </c>
      <c r="BA24" s="46"/>
      <c r="BB24" s="46"/>
      <c r="BC24" s="46"/>
      <c r="BD24" s="53"/>
      <c r="BE24" s="45"/>
      <c r="BF24" s="42" t="s">
        <v>391</v>
      </c>
      <c r="BG24" s="44" t="s">
        <v>193</v>
      </c>
      <c r="BH24" s="44">
        <v>1.6</v>
      </c>
      <c r="BI24" s="44">
        <v>1.6</v>
      </c>
      <c r="BJ24" s="44" t="s">
        <v>392</v>
      </c>
      <c r="BK24" s="44" t="s">
        <v>193</v>
      </c>
      <c r="BL24" s="44">
        <v>1.4</v>
      </c>
      <c r="BM24" s="44">
        <v>1.4</v>
      </c>
      <c r="BO24" s="45"/>
      <c r="BP24" s="46"/>
      <c r="BQ24" s="46"/>
      <c r="BR24" s="64" t="s">
        <v>393</v>
      </c>
      <c r="BS24" s="44" t="s">
        <v>196</v>
      </c>
      <c r="BT24" s="44">
        <v>1.5</v>
      </c>
      <c r="BU24" s="44">
        <v>1.5</v>
      </c>
      <c r="BV24" s="42" t="s">
        <v>394</v>
      </c>
      <c r="BW24" s="44" t="s">
        <v>200</v>
      </c>
      <c r="BX24" s="44">
        <v>1.6</v>
      </c>
      <c r="BY24" s="44">
        <v>1.6</v>
      </c>
      <c r="BZ24" s="42" t="s">
        <v>395</v>
      </c>
      <c r="CA24" s="44" t="s">
        <v>207</v>
      </c>
      <c r="CB24" s="44">
        <v>1.4</v>
      </c>
      <c r="CC24" s="44">
        <v>1.4</v>
      </c>
      <c r="CD24" s="42" t="s">
        <v>396</v>
      </c>
      <c r="CE24" s="44" t="s">
        <v>193</v>
      </c>
      <c r="CF24" s="44">
        <v>1.6</v>
      </c>
      <c r="CG24" s="44">
        <v>1.6</v>
      </c>
      <c r="CH24" s="42" t="s">
        <v>397</v>
      </c>
      <c r="CI24" s="44" t="s">
        <v>203</v>
      </c>
      <c r="CJ24" s="44">
        <v>1.2</v>
      </c>
      <c r="CK24" s="44">
        <v>1.2</v>
      </c>
      <c r="CL24" s="64" t="s">
        <v>398</v>
      </c>
      <c r="CM24" s="44" t="s">
        <v>200</v>
      </c>
      <c r="CN24" s="44">
        <v>1.3</v>
      </c>
      <c r="CO24" s="44">
        <v>1.3</v>
      </c>
    </row>
    <row r="25" spans="1:93" ht="15.75" customHeight="1" thickBot="1" x14ac:dyDescent="0.3">
      <c r="A25" s="283"/>
      <c r="B25" s="284"/>
      <c r="C25" s="284"/>
      <c r="D25" s="284"/>
      <c r="E25" s="284"/>
      <c r="F25" s="284"/>
      <c r="G25" s="284"/>
      <c r="H25" s="284"/>
      <c r="I25" s="284"/>
      <c r="J25" s="284"/>
      <c r="K25" s="284"/>
      <c r="L25" s="285"/>
      <c r="N25" s="214"/>
      <c r="O25" s="215"/>
      <c r="P25" s="214"/>
      <c r="Q25" s="215"/>
      <c r="R25" s="214"/>
      <c r="S25" s="215"/>
      <c r="U25" s="167" t="str" cm="1">
        <f t="array" aca="1" ref="U25" ca="1">IFERROR(INDEX(INDIRECT($L$7 &amp; "_Cidades"),ROW(A10)),"")</f>
        <v/>
      </c>
      <c r="V25" s="168"/>
      <c r="W25" s="169"/>
      <c r="X25" s="167" t="str" cm="1">
        <f t="array" aca="1" ref="X25" ca="1">IFERROR(INDEX(INDIRECT($L$7 &amp; "_Regioes"),ROW(A10)),"")</f>
        <v/>
      </c>
      <c r="Y25" s="169"/>
      <c r="BA25" s="46"/>
      <c r="BB25" s="46"/>
      <c r="BC25" s="46"/>
      <c r="BD25" s="53"/>
      <c r="BE25" s="45"/>
      <c r="BF25" s="42" t="s">
        <v>399</v>
      </c>
      <c r="BG25" s="44" t="s">
        <v>203</v>
      </c>
      <c r="BH25" s="44">
        <v>1.3</v>
      </c>
      <c r="BI25" s="44">
        <v>1.3</v>
      </c>
      <c r="BJ25" s="44" t="s">
        <v>400</v>
      </c>
      <c r="BK25" s="44" t="s">
        <v>207</v>
      </c>
      <c r="BL25" s="44">
        <v>1.4</v>
      </c>
      <c r="BM25" s="44">
        <v>1.4</v>
      </c>
      <c r="BN25" s="51"/>
      <c r="BO25" s="46"/>
      <c r="BP25" s="46"/>
      <c r="BQ25" s="46"/>
      <c r="BR25" s="64" t="s">
        <v>401</v>
      </c>
      <c r="BS25" s="44" t="s">
        <v>196</v>
      </c>
      <c r="BT25" s="44">
        <v>1.2</v>
      </c>
      <c r="BU25" s="44">
        <v>1.2</v>
      </c>
      <c r="BV25" s="42" t="s">
        <v>402</v>
      </c>
      <c r="BW25" s="44" t="s">
        <v>193</v>
      </c>
      <c r="BX25" s="44">
        <v>1.4</v>
      </c>
      <c r="BY25" s="44">
        <v>1.4</v>
      </c>
      <c r="BZ25" s="42" t="s">
        <v>403</v>
      </c>
      <c r="CA25" s="44" t="s">
        <v>207</v>
      </c>
      <c r="CB25" s="44">
        <v>1.4</v>
      </c>
      <c r="CC25" s="44">
        <v>1.4</v>
      </c>
      <c r="CD25" s="42" t="s">
        <v>404</v>
      </c>
      <c r="CE25" s="44" t="s">
        <v>193</v>
      </c>
      <c r="CF25" s="44">
        <v>1.6</v>
      </c>
      <c r="CG25" s="44">
        <v>1.6</v>
      </c>
      <c r="CH25" s="42" t="s">
        <v>405</v>
      </c>
      <c r="CI25" s="44" t="s">
        <v>196</v>
      </c>
      <c r="CJ25" s="44">
        <v>1.4</v>
      </c>
      <c r="CK25" s="44">
        <v>1.4</v>
      </c>
      <c r="CL25" s="64" t="s">
        <v>406</v>
      </c>
      <c r="CM25" s="44" t="s">
        <v>196</v>
      </c>
      <c r="CN25" s="44">
        <v>1.5</v>
      </c>
      <c r="CO25" s="44">
        <v>1.5</v>
      </c>
    </row>
    <row r="26" spans="1:93" ht="15.75" customHeight="1" thickBot="1" x14ac:dyDescent="0.3">
      <c r="A26" s="283"/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5"/>
      <c r="N26" s="210">
        <v>45</v>
      </c>
      <c r="O26" s="211"/>
      <c r="P26" s="210">
        <v>70</v>
      </c>
      <c r="Q26" s="211"/>
      <c r="R26" s="210">
        <v>70</v>
      </c>
      <c r="S26" s="211"/>
      <c r="U26" s="167" t="str" cm="1">
        <f t="array" aca="1" ref="U26" ca="1">IFERROR(INDEX(INDIRECT($L$7 &amp; "_Cidades"),ROW(A11)),"")</f>
        <v/>
      </c>
      <c r="V26" s="168"/>
      <c r="W26" s="169"/>
      <c r="X26" s="167" t="str" cm="1">
        <f t="array" aca="1" ref="X26" ca="1">IFERROR(INDEX(INDIRECT($L$7 &amp; "_Regioes"),ROW(A11)),"")</f>
        <v/>
      </c>
      <c r="Y26" s="169"/>
      <c r="BA26" s="46"/>
      <c r="BB26" s="46"/>
      <c r="BC26" s="46"/>
      <c r="BD26" s="53"/>
      <c r="BE26" s="45"/>
      <c r="BF26" s="42" t="s">
        <v>407</v>
      </c>
      <c r="BG26" s="44" t="s">
        <v>203</v>
      </c>
      <c r="BH26" s="44">
        <v>1.6</v>
      </c>
      <c r="BI26" s="44">
        <v>1.6</v>
      </c>
      <c r="BJ26" s="44" t="s">
        <v>408</v>
      </c>
      <c r="BK26" s="44" t="s">
        <v>200</v>
      </c>
      <c r="BL26" s="44">
        <v>1.4</v>
      </c>
      <c r="BM26" s="44">
        <v>1.4</v>
      </c>
      <c r="BN26" s="51"/>
      <c r="BO26" s="46"/>
      <c r="BP26" s="46"/>
      <c r="BQ26" s="46"/>
      <c r="BR26" s="64" t="s">
        <v>409</v>
      </c>
      <c r="BS26" s="44" t="s">
        <v>196</v>
      </c>
      <c r="BT26" s="44">
        <v>1.2</v>
      </c>
      <c r="BU26" s="44">
        <v>1.2</v>
      </c>
      <c r="BV26" s="42" t="s">
        <v>410</v>
      </c>
      <c r="BW26" s="44" t="s">
        <v>200</v>
      </c>
      <c r="BX26" s="44">
        <v>1.5</v>
      </c>
      <c r="BY26" s="44">
        <v>1.5</v>
      </c>
      <c r="BZ26" s="42" t="s">
        <v>411</v>
      </c>
      <c r="CA26" s="44" t="s">
        <v>196</v>
      </c>
      <c r="CB26" s="44">
        <v>1.4</v>
      </c>
      <c r="CC26" s="44">
        <v>1.4</v>
      </c>
      <c r="CD26" s="42" t="s">
        <v>412</v>
      </c>
      <c r="CE26" s="44" t="s">
        <v>193</v>
      </c>
      <c r="CF26" s="44">
        <v>1.8</v>
      </c>
      <c r="CG26" s="44">
        <v>1.8</v>
      </c>
      <c r="CH26" s="42" t="s">
        <v>413</v>
      </c>
      <c r="CI26" s="44" t="s">
        <v>196</v>
      </c>
      <c r="CJ26" s="44">
        <v>1.3</v>
      </c>
      <c r="CK26" s="44">
        <v>1.3</v>
      </c>
      <c r="CL26" s="64" t="s">
        <v>414</v>
      </c>
      <c r="CM26" s="44" t="s">
        <v>196</v>
      </c>
      <c r="CN26" s="44">
        <v>1.6</v>
      </c>
      <c r="CO26" s="44">
        <v>1.6</v>
      </c>
    </row>
    <row r="27" spans="1:93" ht="15.75" customHeight="1" thickBot="1" x14ac:dyDescent="0.3">
      <c r="A27" s="283"/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5"/>
      <c r="N27" s="214"/>
      <c r="O27" s="215"/>
      <c r="P27" s="214"/>
      <c r="Q27" s="215"/>
      <c r="R27" s="214"/>
      <c r="S27" s="215"/>
      <c r="U27" s="167" t="str" cm="1">
        <f t="array" aca="1" ref="U27" ca="1">IFERROR(INDEX(INDIRECT($L$7 &amp; "_Cidades"),ROW(A12)),"")</f>
        <v/>
      </c>
      <c r="V27" s="168"/>
      <c r="W27" s="169"/>
      <c r="X27" s="167" t="str" cm="1">
        <f t="array" aca="1" ref="X27" ca="1">IFERROR(INDEX(INDIRECT($L$7 &amp; "_Regioes"),ROW(A12)),"")</f>
        <v/>
      </c>
      <c r="Y27" s="169"/>
      <c r="AC27" s="41"/>
      <c r="BA27" s="46"/>
      <c r="BB27" s="46"/>
      <c r="BC27" s="46"/>
      <c r="BD27" s="53"/>
      <c r="BE27" s="45"/>
      <c r="BF27" s="42" t="s">
        <v>415</v>
      </c>
      <c r="BG27" s="44" t="s">
        <v>203</v>
      </c>
      <c r="BH27" s="44">
        <v>1.6</v>
      </c>
      <c r="BI27" s="44">
        <v>1.6</v>
      </c>
      <c r="BJ27" s="44" t="s">
        <v>416</v>
      </c>
      <c r="BK27" s="44" t="s">
        <v>203</v>
      </c>
      <c r="BL27" s="44">
        <v>1.6</v>
      </c>
      <c r="BM27" s="44">
        <v>1.6</v>
      </c>
      <c r="BN27" s="51"/>
      <c r="BO27" s="46"/>
      <c r="BP27" s="46"/>
      <c r="BQ27" s="46"/>
      <c r="BR27" s="64" t="s">
        <v>417</v>
      </c>
      <c r="BS27" s="44" t="s">
        <v>196</v>
      </c>
      <c r="BT27" s="44">
        <v>1.2</v>
      </c>
      <c r="BU27" s="44">
        <v>1.2</v>
      </c>
      <c r="BV27" s="42" t="s">
        <v>418</v>
      </c>
      <c r="BW27" s="44" t="s">
        <v>203</v>
      </c>
      <c r="BX27" s="44">
        <v>1.8</v>
      </c>
      <c r="BY27" s="44">
        <v>1.8</v>
      </c>
      <c r="BZ27" s="42" t="s">
        <v>419</v>
      </c>
      <c r="CA27" s="44" t="s">
        <v>196</v>
      </c>
      <c r="CB27" s="44">
        <v>1.4</v>
      </c>
      <c r="CC27" s="44">
        <v>1.4</v>
      </c>
      <c r="CD27" s="42" t="s">
        <v>420</v>
      </c>
      <c r="CE27" s="44" t="s">
        <v>207</v>
      </c>
      <c r="CF27" s="44">
        <v>1.6</v>
      </c>
      <c r="CG27" s="44">
        <v>1.6</v>
      </c>
      <c r="CH27" s="42" t="s">
        <v>421</v>
      </c>
      <c r="CI27" s="44" t="s">
        <v>203</v>
      </c>
      <c r="CJ27" s="44">
        <v>1.4</v>
      </c>
      <c r="CK27" s="44">
        <v>1.4</v>
      </c>
      <c r="CL27" s="64" t="s">
        <v>422</v>
      </c>
      <c r="CM27" s="44" t="s">
        <v>193</v>
      </c>
      <c r="CN27" s="44">
        <v>1.4</v>
      </c>
      <c r="CO27" s="44">
        <v>1.4</v>
      </c>
    </row>
    <row r="28" spans="1:93" ht="15.75" customHeight="1" thickBot="1" x14ac:dyDescent="0.3">
      <c r="A28" s="283"/>
      <c r="B28" s="284"/>
      <c r="C28" s="284"/>
      <c r="D28" s="284"/>
      <c r="E28" s="284"/>
      <c r="F28" s="284"/>
      <c r="G28" s="284"/>
      <c r="H28" s="284"/>
      <c r="I28" s="284"/>
      <c r="J28" s="284"/>
      <c r="K28" s="284"/>
      <c r="L28" s="285"/>
      <c r="N28" s="210">
        <v>75</v>
      </c>
      <c r="O28" s="211"/>
      <c r="P28" s="210">
        <v>120</v>
      </c>
      <c r="Q28" s="211"/>
      <c r="R28" s="210">
        <v>70</v>
      </c>
      <c r="S28" s="211"/>
      <c r="U28" s="167" t="str" cm="1">
        <f t="array" aca="1" ref="U28" ca="1">IFERROR(INDEX(INDIRECT($L$7 &amp; "_Cidades"),ROW(A13)),"")</f>
        <v/>
      </c>
      <c r="V28" s="168"/>
      <c r="W28" s="169"/>
      <c r="X28" s="167" t="str" cm="1">
        <f t="array" aca="1" ref="X28" ca="1">IFERROR(INDEX(INDIRECT($L$7 &amp; "_Regioes"),ROW(A13)),"")</f>
        <v/>
      </c>
      <c r="Y28" s="169"/>
      <c r="BA28" s="46"/>
      <c r="BB28" s="46"/>
      <c r="BC28" s="46"/>
      <c r="BD28" s="53"/>
      <c r="BE28" s="45"/>
      <c r="BF28" s="42" t="s">
        <v>423</v>
      </c>
      <c r="BG28" s="44" t="s">
        <v>193</v>
      </c>
      <c r="BH28" s="44">
        <v>1.5</v>
      </c>
      <c r="BI28" s="44">
        <v>1.5</v>
      </c>
      <c r="BJ28" s="44" t="s">
        <v>424</v>
      </c>
      <c r="BK28" s="44" t="s">
        <v>203</v>
      </c>
      <c r="BL28" s="44">
        <v>1.5</v>
      </c>
      <c r="BM28" s="44">
        <v>1.5</v>
      </c>
      <c r="BN28" s="51"/>
      <c r="BO28" s="46"/>
      <c r="BP28" s="46"/>
      <c r="BQ28" s="46"/>
      <c r="BR28" s="64" t="s">
        <v>425</v>
      </c>
      <c r="BS28" s="44" t="s">
        <v>196</v>
      </c>
      <c r="BT28" s="44">
        <v>1.1000000000000001</v>
      </c>
      <c r="BU28" s="44">
        <v>1.1000000000000001</v>
      </c>
      <c r="BV28" s="42" t="s">
        <v>426</v>
      </c>
      <c r="BW28" s="44" t="s">
        <v>196</v>
      </c>
      <c r="BX28" s="44">
        <v>1.9</v>
      </c>
      <c r="BY28" s="44">
        <v>1.9</v>
      </c>
      <c r="BZ28" s="42" t="s">
        <v>427</v>
      </c>
      <c r="CA28" s="44" t="s">
        <v>200</v>
      </c>
      <c r="CB28" s="44">
        <v>1.3</v>
      </c>
      <c r="CC28" s="44">
        <v>1.3</v>
      </c>
      <c r="CD28" s="42" t="s">
        <v>428</v>
      </c>
      <c r="CE28" s="44" t="s">
        <v>193</v>
      </c>
      <c r="CF28" s="44">
        <v>1.6</v>
      </c>
      <c r="CG28" s="44">
        <v>1.6</v>
      </c>
      <c r="CH28" s="42" t="s">
        <v>429</v>
      </c>
      <c r="CI28" s="44" t="s">
        <v>207</v>
      </c>
      <c r="CJ28" s="44">
        <v>1.3</v>
      </c>
      <c r="CK28" s="44">
        <v>1.3</v>
      </c>
      <c r="CL28" s="64" t="s">
        <v>430</v>
      </c>
      <c r="CM28" s="44" t="s">
        <v>207</v>
      </c>
      <c r="CN28" s="44">
        <v>1.2</v>
      </c>
      <c r="CO28" s="44">
        <v>1.2</v>
      </c>
    </row>
    <row r="29" spans="1:93" ht="15.75" customHeight="1" thickBot="1" x14ac:dyDescent="0.3">
      <c r="A29" s="283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5"/>
      <c r="N29" s="214"/>
      <c r="O29" s="215"/>
      <c r="P29" s="212"/>
      <c r="Q29" s="213"/>
      <c r="R29" s="212"/>
      <c r="S29" s="213"/>
      <c r="U29" s="167" t="str" cm="1">
        <f t="array" aca="1" ref="U29" ca="1">IFERROR(INDEX(INDIRECT($L$7 &amp; "_Cidades"),ROW(A14)),"")</f>
        <v/>
      </c>
      <c r="V29" s="168"/>
      <c r="W29" s="169"/>
      <c r="X29" s="167" t="str" cm="1">
        <f t="array" aca="1" ref="X29" ca="1">IFERROR(INDEX(INDIRECT($L$7 &amp; "_Regioes"),ROW(A14)),"")</f>
        <v/>
      </c>
      <c r="Y29" s="169"/>
      <c r="BA29" s="46"/>
      <c r="BB29" s="46"/>
      <c r="BC29" s="46"/>
      <c r="BD29" s="53"/>
      <c r="BE29" s="45"/>
      <c r="BF29" s="42" t="s">
        <v>431</v>
      </c>
      <c r="BG29" s="44" t="s">
        <v>203</v>
      </c>
      <c r="BH29" s="44">
        <v>1.7</v>
      </c>
      <c r="BI29" s="44">
        <v>1.7</v>
      </c>
      <c r="BJ29" s="44" t="s">
        <v>432</v>
      </c>
      <c r="BK29" s="44" t="s">
        <v>207</v>
      </c>
      <c r="BL29" s="44">
        <v>1.4</v>
      </c>
      <c r="BM29" s="44">
        <v>1.4</v>
      </c>
      <c r="BN29" s="51"/>
      <c r="BO29" s="46"/>
      <c r="BP29" s="46"/>
      <c r="BQ29" s="46"/>
      <c r="BR29" s="64" t="s">
        <v>433</v>
      </c>
      <c r="BS29" s="44" t="s">
        <v>196</v>
      </c>
      <c r="BT29" s="44">
        <v>1.3</v>
      </c>
      <c r="BU29" s="44">
        <v>1.3</v>
      </c>
      <c r="BV29" s="42" t="s">
        <v>434</v>
      </c>
      <c r="BW29" s="44" t="s">
        <v>203</v>
      </c>
      <c r="BX29" s="44">
        <v>1.4</v>
      </c>
      <c r="BY29" s="44">
        <v>1.4</v>
      </c>
      <c r="BZ29" s="42" t="s">
        <v>435</v>
      </c>
      <c r="CA29" s="44" t="s">
        <v>200</v>
      </c>
      <c r="CB29" s="44">
        <v>1.4</v>
      </c>
      <c r="CC29" s="44">
        <v>1.4</v>
      </c>
      <c r="CD29" s="42" t="s">
        <v>436</v>
      </c>
      <c r="CE29" s="44" t="s">
        <v>193</v>
      </c>
      <c r="CF29" s="44">
        <v>1.6</v>
      </c>
      <c r="CG29" s="44">
        <v>1.6</v>
      </c>
      <c r="CH29" s="42" t="s">
        <v>437</v>
      </c>
      <c r="CI29" s="44" t="s">
        <v>196</v>
      </c>
      <c r="CJ29" s="44">
        <v>1.2</v>
      </c>
      <c r="CK29" s="44">
        <v>1.2</v>
      </c>
      <c r="CL29" s="64" t="s">
        <v>438</v>
      </c>
      <c r="CM29" s="44" t="s">
        <v>193</v>
      </c>
      <c r="CN29" s="44">
        <v>1.5</v>
      </c>
      <c r="CO29" s="44">
        <v>1.5</v>
      </c>
    </row>
    <row r="30" spans="1:93" ht="15.75" customHeight="1" thickBot="1" x14ac:dyDescent="0.3">
      <c r="A30" s="283"/>
      <c r="B30" s="284"/>
      <c r="C30" s="284"/>
      <c r="D30" s="284"/>
      <c r="E30" s="284"/>
      <c r="F30" s="284"/>
      <c r="G30" s="284"/>
      <c r="H30" s="284"/>
      <c r="I30" s="284"/>
      <c r="J30" s="284"/>
      <c r="K30" s="284"/>
      <c r="L30" s="285"/>
      <c r="N30" s="210">
        <v>112.5</v>
      </c>
      <c r="O30" s="211"/>
      <c r="P30" s="212"/>
      <c r="Q30" s="213"/>
      <c r="R30" s="212"/>
      <c r="S30" s="213"/>
      <c r="U30" s="167" t="str" cm="1">
        <f t="array" aca="1" ref="U30" ca="1">IFERROR(INDEX(INDIRECT($L$7 &amp; "_Cidades"),ROW(A15)),"")</f>
        <v/>
      </c>
      <c r="V30" s="168"/>
      <c r="W30" s="169"/>
      <c r="X30" s="167" t="str" cm="1">
        <f t="array" aca="1" ref="X30" ca="1">IFERROR(INDEX(INDIRECT($L$7 &amp; "_Regioes"),ROW(A15)),"")</f>
        <v/>
      </c>
      <c r="Y30" s="169"/>
      <c r="BA30" s="46"/>
      <c r="BB30" s="46"/>
      <c r="BC30" s="46"/>
      <c r="BD30" s="53"/>
      <c r="BE30" s="45"/>
      <c r="BF30" s="42" t="s">
        <v>439</v>
      </c>
      <c r="BG30" s="44" t="s">
        <v>203</v>
      </c>
      <c r="BH30" s="44">
        <v>1.7</v>
      </c>
      <c r="BI30" s="44">
        <v>1.7</v>
      </c>
      <c r="BJ30" s="44" t="s">
        <v>440</v>
      </c>
      <c r="BK30" s="44" t="s">
        <v>200</v>
      </c>
      <c r="BL30" s="44">
        <v>1.4</v>
      </c>
      <c r="BM30" s="44">
        <v>1.4</v>
      </c>
      <c r="BN30" s="51"/>
      <c r="BO30" s="46"/>
      <c r="BP30" s="46"/>
      <c r="BQ30" s="46"/>
      <c r="BR30" s="64" t="s">
        <v>441</v>
      </c>
      <c r="BS30" s="44" t="s">
        <v>196</v>
      </c>
      <c r="BT30" s="44">
        <v>1.5</v>
      </c>
      <c r="BU30" s="44">
        <v>1.5</v>
      </c>
      <c r="BV30" s="42" t="s">
        <v>442</v>
      </c>
      <c r="BW30" s="44" t="s">
        <v>203</v>
      </c>
      <c r="BX30" s="44">
        <v>1.5</v>
      </c>
      <c r="BY30" s="44">
        <v>1.5</v>
      </c>
      <c r="BZ30" s="42" t="s">
        <v>443</v>
      </c>
      <c r="CA30" s="44" t="s">
        <v>200</v>
      </c>
      <c r="CB30" s="44">
        <v>1.2</v>
      </c>
      <c r="CC30" s="44">
        <v>1.2</v>
      </c>
      <c r="CD30" s="42" t="s">
        <v>444</v>
      </c>
      <c r="CE30" s="44" t="s">
        <v>207</v>
      </c>
      <c r="CF30" s="44">
        <v>1.5</v>
      </c>
      <c r="CG30" s="44">
        <v>1.5</v>
      </c>
      <c r="CH30" s="42" t="s">
        <v>445</v>
      </c>
      <c r="CI30" s="44" t="s">
        <v>193</v>
      </c>
      <c r="CJ30" s="44">
        <v>1.4</v>
      </c>
      <c r="CK30" s="44">
        <v>1.4</v>
      </c>
      <c r="CL30" s="64" t="s">
        <v>446</v>
      </c>
      <c r="CM30" s="44" t="s">
        <v>193</v>
      </c>
      <c r="CN30" s="44">
        <v>1.4</v>
      </c>
      <c r="CO30" s="44">
        <v>1.4</v>
      </c>
    </row>
    <row r="31" spans="1:93" ht="15.75" customHeight="1" thickBot="1" x14ac:dyDescent="0.3">
      <c r="A31" s="283"/>
      <c r="B31" s="284"/>
      <c r="C31" s="284"/>
      <c r="D31" s="284"/>
      <c r="E31" s="284"/>
      <c r="F31" s="284"/>
      <c r="G31" s="284"/>
      <c r="H31" s="284"/>
      <c r="I31" s="284"/>
      <c r="J31" s="284"/>
      <c r="K31" s="284"/>
      <c r="L31" s="285"/>
      <c r="N31" s="214"/>
      <c r="O31" s="215"/>
      <c r="P31" s="214"/>
      <c r="Q31" s="215"/>
      <c r="R31" s="214"/>
      <c r="S31" s="215"/>
      <c r="U31" s="167" t="str" cm="1">
        <f t="array" aca="1" ref="U31" ca="1">IFERROR(INDEX(INDIRECT($L$7 &amp; "_Cidades"),ROW(A16)),"")</f>
        <v/>
      </c>
      <c r="V31" s="168"/>
      <c r="W31" s="169"/>
      <c r="X31" s="167" t="str" cm="1">
        <f t="array" aca="1" ref="X31" ca="1">IFERROR(INDEX(INDIRECT($L$7 &amp; "_Regioes"),ROW(A16)),"")</f>
        <v/>
      </c>
      <c r="Y31" s="169"/>
      <c r="BA31" s="46"/>
      <c r="BB31" s="46"/>
      <c r="BC31" s="46"/>
      <c r="BD31" s="53"/>
      <c r="BE31" s="45"/>
      <c r="BF31" s="42" t="s">
        <v>447</v>
      </c>
      <c r="BG31" s="44" t="s">
        <v>203</v>
      </c>
      <c r="BH31" s="44">
        <v>1.8</v>
      </c>
      <c r="BI31" s="44">
        <v>1.8</v>
      </c>
      <c r="BJ31" s="44" t="s">
        <v>448</v>
      </c>
      <c r="BK31" s="44" t="s">
        <v>207</v>
      </c>
      <c r="BL31" s="44">
        <v>1.4</v>
      </c>
      <c r="BM31" s="44">
        <v>1.4</v>
      </c>
      <c r="BN31" s="51"/>
      <c r="BO31" s="46"/>
      <c r="BP31" s="46"/>
      <c r="BQ31" s="46"/>
      <c r="BR31" s="64" t="s">
        <v>449</v>
      </c>
      <c r="BS31" s="44" t="s">
        <v>196</v>
      </c>
      <c r="BT31" s="44">
        <v>1.4</v>
      </c>
      <c r="BU31" s="44">
        <v>1.4</v>
      </c>
      <c r="BV31" s="44" t="s">
        <v>450</v>
      </c>
      <c r="BW31" s="44" t="s">
        <v>193</v>
      </c>
      <c r="BX31" s="44">
        <v>1.6</v>
      </c>
      <c r="BY31" s="44">
        <v>1.6</v>
      </c>
      <c r="BZ31" s="44" t="s">
        <v>451</v>
      </c>
      <c r="CA31" s="44" t="s">
        <v>193</v>
      </c>
      <c r="CB31" s="44">
        <v>1.3</v>
      </c>
      <c r="CC31" s="44">
        <v>1.3</v>
      </c>
      <c r="CD31" s="42" t="s">
        <v>452</v>
      </c>
      <c r="CE31" s="44" t="s">
        <v>203</v>
      </c>
      <c r="CF31" s="44">
        <v>1.5</v>
      </c>
      <c r="CG31" s="44">
        <v>1.5</v>
      </c>
      <c r="CH31" s="42" t="s">
        <v>453</v>
      </c>
      <c r="CI31" s="44" t="s">
        <v>203</v>
      </c>
      <c r="CJ31" s="44">
        <v>1.3</v>
      </c>
      <c r="CK31" s="44">
        <v>1.3</v>
      </c>
      <c r="CL31" s="64" t="s">
        <v>454</v>
      </c>
      <c r="CM31" s="44" t="s">
        <v>193</v>
      </c>
      <c r="CN31" s="44">
        <v>1.5</v>
      </c>
      <c r="CO31" s="44">
        <v>1.5</v>
      </c>
    </row>
    <row r="32" spans="1:93" ht="15.75" customHeight="1" thickBot="1" x14ac:dyDescent="0.3">
      <c r="A32" s="283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5"/>
      <c r="N32" s="210">
        <v>150</v>
      </c>
      <c r="O32" s="211"/>
      <c r="P32" s="210" t="s">
        <v>88</v>
      </c>
      <c r="Q32" s="305"/>
      <c r="R32" s="305"/>
      <c r="S32" s="211"/>
      <c r="U32" s="167" t="str" cm="1">
        <f t="array" aca="1" ref="U32" ca="1">IFERROR(INDEX(INDIRECT($L$7 &amp; "_Cidades"),ROW(A17)),"")</f>
        <v/>
      </c>
      <c r="V32" s="168"/>
      <c r="W32" s="169"/>
      <c r="X32" s="167" t="str" cm="1">
        <f t="array" aca="1" ref="X32" ca="1">IFERROR(INDEX(INDIRECT($L$7 &amp; "_Regioes"),ROW(A17)),"")</f>
        <v/>
      </c>
      <c r="Y32" s="169"/>
      <c r="BD32" s="53"/>
      <c r="BF32" s="44" t="s">
        <v>455</v>
      </c>
      <c r="BG32" s="44" t="s">
        <v>207</v>
      </c>
      <c r="BH32" s="44">
        <v>1.5</v>
      </c>
      <c r="BI32" s="44">
        <v>1.5</v>
      </c>
      <c r="BJ32" s="44" t="s">
        <v>456</v>
      </c>
      <c r="BK32" s="42" t="s">
        <v>207</v>
      </c>
      <c r="BL32" s="44">
        <v>1.5</v>
      </c>
      <c r="BM32" s="44">
        <v>1.5</v>
      </c>
      <c r="BN32" s="46"/>
      <c r="BO32" s="46"/>
      <c r="BP32" s="46"/>
      <c r="BQ32" s="46"/>
      <c r="BR32" s="44" t="s">
        <v>457</v>
      </c>
      <c r="BS32" s="44" t="s">
        <v>196</v>
      </c>
      <c r="BT32" s="44">
        <v>1.5</v>
      </c>
      <c r="BU32" s="44">
        <v>1.5</v>
      </c>
      <c r="BV32" s="44" t="s">
        <v>458</v>
      </c>
      <c r="BW32" s="44" t="s">
        <v>203</v>
      </c>
      <c r="BX32" s="44">
        <v>1.7</v>
      </c>
      <c r="BY32" s="44">
        <v>1.7</v>
      </c>
      <c r="BZ32" s="44" t="s">
        <v>459</v>
      </c>
      <c r="CA32" s="44" t="s">
        <v>200</v>
      </c>
      <c r="CB32" s="44">
        <v>1.4</v>
      </c>
      <c r="CC32" s="44">
        <v>1.4</v>
      </c>
      <c r="CD32" s="44" t="s">
        <v>460</v>
      </c>
      <c r="CE32" s="44" t="s">
        <v>193</v>
      </c>
      <c r="CF32" s="44">
        <v>1.4</v>
      </c>
      <c r="CG32" s="44">
        <v>1.4</v>
      </c>
      <c r="CH32" s="44" t="s">
        <v>461</v>
      </c>
      <c r="CI32" s="44" t="s">
        <v>193</v>
      </c>
      <c r="CJ32" s="44">
        <v>1.4</v>
      </c>
      <c r="CK32" s="44">
        <v>1.4</v>
      </c>
      <c r="CL32" s="44" t="s">
        <v>462</v>
      </c>
      <c r="CM32" s="44" t="s">
        <v>200</v>
      </c>
      <c r="CN32" s="44">
        <v>1.4</v>
      </c>
      <c r="CO32" s="44">
        <v>1.4</v>
      </c>
    </row>
    <row r="33" spans="1:93" ht="15.75" customHeight="1" thickBot="1" x14ac:dyDescent="0.3">
      <c r="A33" s="283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5"/>
      <c r="N33" s="214"/>
      <c r="O33" s="215"/>
      <c r="P33" s="212"/>
      <c r="Q33" s="306"/>
      <c r="R33" s="306"/>
      <c r="S33" s="213"/>
      <c r="U33" s="167" t="str" cm="1">
        <f t="array" aca="1" ref="U33" ca="1">IFERROR(INDEX(INDIRECT($L$7 &amp; "_Cidades"),ROW(A18)),"")</f>
        <v/>
      </c>
      <c r="V33" s="168"/>
      <c r="W33" s="169"/>
      <c r="X33" s="167" t="str" cm="1">
        <f t="array" aca="1" ref="X33" ca="1">IFERROR(INDEX(INDIRECT($L$7 &amp; "_Regioes"),ROW(A18)),"")</f>
        <v/>
      </c>
      <c r="Y33" s="169"/>
      <c r="BD33" s="53"/>
      <c r="BF33" s="44" t="s">
        <v>455</v>
      </c>
      <c r="BG33" s="44" t="s">
        <v>207</v>
      </c>
      <c r="BH33" s="44">
        <v>1.5</v>
      </c>
      <c r="BI33" s="44">
        <v>1.5</v>
      </c>
      <c r="BJ33" s="44" t="s">
        <v>463</v>
      </c>
      <c r="BK33" s="42" t="s">
        <v>196</v>
      </c>
      <c r="BL33" s="44">
        <v>1.4</v>
      </c>
      <c r="BM33" s="44">
        <v>1.4</v>
      </c>
      <c r="BN33" s="46"/>
      <c r="BO33" s="46"/>
      <c r="BP33" s="46"/>
      <c r="BQ33" s="46"/>
      <c r="BR33" s="63" t="s">
        <v>464</v>
      </c>
      <c r="BS33" s="44" t="s">
        <v>196</v>
      </c>
      <c r="BT33" s="44">
        <v>2</v>
      </c>
      <c r="BU33" s="44">
        <v>2</v>
      </c>
      <c r="BV33" s="44" t="s">
        <v>465</v>
      </c>
      <c r="BW33" s="44" t="s">
        <v>196</v>
      </c>
      <c r="BX33" s="44">
        <v>1.5</v>
      </c>
      <c r="BY33" s="44">
        <v>1.5</v>
      </c>
      <c r="BZ33" s="44" t="s">
        <v>466</v>
      </c>
      <c r="CA33" s="44" t="s">
        <v>200</v>
      </c>
      <c r="CB33" s="44">
        <v>1.4</v>
      </c>
      <c r="CC33" s="44">
        <v>1.4</v>
      </c>
      <c r="CD33" s="44" t="s">
        <v>467</v>
      </c>
      <c r="CE33" s="44" t="s">
        <v>207</v>
      </c>
      <c r="CF33" s="44">
        <v>1.7</v>
      </c>
      <c r="CG33" s="44">
        <v>1.7</v>
      </c>
      <c r="CH33" s="44" t="s">
        <v>468</v>
      </c>
      <c r="CI33" s="44" t="s">
        <v>196</v>
      </c>
      <c r="CJ33" s="44">
        <v>1.3</v>
      </c>
      <c r="CK33" s="44">
        <v>1.3</v>
      </c>
      <c r="CL33" s="63" t="s">
        <v>469</v>
      </c>
      <c r="CM33" s="44" t="s">
        <v>200</v>
      </c>
      <c r="CN33" s="44">
        <v>1.3</v>
      </c>
      <c r="CO33" s="44">
        <v>1.3</v>
      </c>
    </row>
    <row r="34" spans="1:93" ht="15.75" customHeight="1" thickBot="1" x14ac:dyDescent="0.3">
      <c r="A34" s="283"/>
      <c r="B34" s="284"/>
      <c r="C34" s="284"/>
      <c r="D34" s="284"/>
      <c r="E34" s="284"/>
      <c r="F34" s="284"/>
      <c r="G34" s="284"/>
      <c r="H34" s="284"/>
      <c r="I34" s="284"/>
      <c r="J34" s="284"/>
      <c r="K34" s="284"/>
      <c r="L34" s="285"/>
      <c r="N34" s="210">
        <v>225</v>
      </c>
      <c r="O34" s="211"/>
      <c r="P34" s="212"/>
      <c r="Q34" s="306"/>
      <c r="R34" s="306"/>
      <c r="S34" s="213"/>
      <c r="U34" s="167" t="str" cm="1">
        <f t="array" aca="1" ref="U34" ca="1">IFERROR(INDEX(INDIRECT($L$7 &amp; "_Cidades"),ROW(A19)),"")</f>
        <v/>
      </c>
      <c r="V34" s="168"/>
      <c r="W34" s="169"/>
      <c r="X34" s="167" t="str" cm="1">
        <f t="array" aca="1" ref="X34" ca="1">IFERROR(INDEX(INDIRECT($L$7 &amp; "_Regioes"),ROW(A19)),"")</f>
        <v/>
      </c>
      <c r="Y34" s="169"/>
      <c r="BD34" s="53"/>
      <c r="BF34" s="44" t="s">
        <v>470</v>
      </c>
      <c r="BG34" s="44" t="s">
        <v>203</v>
      </c>
      <c r="BH34" s="44">
        <v>1.8</v>
      </c>
      <c r="BI34" s="44">
        <v>1.8</v>
      </c>
      <c r="BJ34" s="44" t="s">
        <v>471</v>
      </c>
      <c r="BK34" s="42" t="s">
        <v>207</v>
      </c>
      <c r="BL34" s="44">
        <v>1.4</v>
      </c>
      <c r="BM34" s="44">
        <v>1.4</v>
      </c>
      <c r="BN34" s="46"/>
      <c r="BO34" s="46"/>
      <c r="BP34" s="46"/>
      <c r="BQ34" s="46"/>
      <c r="BR34" s="63" t="s">
        <v>472</v>
      </c>
      <c r="BS34" s="44" t="s">
        <v>196</v>
      </c>
      <c r="BT34" s="44">
        <v>1.4</v>
      </c>
      <c r="BU34" s="44">
        <v>1.4</v>
      </c>
      <c r="BV34" s="44" t="s">
        <v>473</v>
      </c>
      <c r="BW34" s="44" t="s">
        <v>203</v>
      </c>
      <c r="BX34" s="44">
        <v>1.5</v>
      </c>
      <c r="BY34" s="44">
        <v>1.5</v>
      </c>
      <c r="BZ34" s="44" t="s">
        <v>474</v>
      </c>
      <c r="CA34" s="44" t="s">
        <v>200</v>
      </c>
      <c r="CB34" s="44">
        <v>1.4</v>
      </c>
      <c r="CC34" s="44">
        <v>1.4</v>
      </c>
      <c r="CD34" s="44" t="s">
        <v>475</v>
      </c>
      <c r="CE34" s="44" t="s">
        <v>193</v>
      </c>
      <c r="CF34" s="44">
        <v>1.9</v>
      </c>
      <c r="CG34" s="44">
        <v>1.9</v>
      </c>
      <c r="CH34" s="44" t="s">
        <v>476</v>
      </c>
      <c r="CI34" s="44" t="s">
        <v>193</v>
      </c>
      <c r="CJ34" s="44">
        <v>1.4</v>
      </c>
      <c r="CK34" s="44">
        <v>1.4</v>
      </c>
      <c r="CL34" s="63" t="s">
        <v>477</v>
      </c>
      <c r="CM34" s="44" t="s">
        <v>203</v>
      </c>
      <c r="CN34" s="44">
        <v>1.3</v>
      </c>
      <c r="CO34" s="44">
        <v>1.3</v>
      </c>
    </row>
    <row r="35" spans="1:93" ht="15.75" customHeight="1" thickBot="1" x14ac:dyDescent="0.3">
      <c r="A35" s="283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5"/>
      <c r="N35" s="214"/>
      <c r="O35" s="215"/>
      <c r="P35" s="212"/>
      <c r="Q35" s="306"/>
      <c r="R35" s="306"/>
      <c r="S35" s="213"/>
      <c r="U35" s="167" t="str" cm="1">
        <f t="array" aca="1" ref="U35" ca="1">IFERROR(INDEX(INDIRECT($L$7 &amp; "_Cidades"),ROW(A20)),"")</f>
        <v/>
      </c>
      <c r="V35" s="168"/>
      <c r="W35" s="169"/>
      <c r="X35" s="167" t="str" cm="1">
        <f t="array" aca="1" ref="X35" ca="1">IFERROR(INDEX(INDIRECT($L$7 &amp; "_Regioes"),ROW(A20)),"")</f>
        <v/>
      </c>
      <c r="Y35" s="169"/>
      <c r="BD35" s="53"/>
      <c r="BF35" s="44" t="s">
        <v>478</v>
      </c>
      <c r="BG35" s="44" t="s">
        <v>193</v>
      </c>
      <c r="BH35" s="44">
        <v>1.7</v>
      </c>
      <c r="BI35" s="44">
        <v>1.7</v>
      </c>
      <c r="BJ35" s="44" t="s">
        <v>479</v>
      </c>
      <c r="BK35" s="42" t="s">
        <v>203</v>
      </c>
      <c r="BL35" s="44">
        <v>1.6</v>
      </c>
      <c r="BM35" s="44">
        <v>1.6</v>
      </c>
      <c r="BN35" s="46"/>
      <c r="BO35" s="46"/>
      <c r="BP35" s="46"/>
      <c r="BQ35" s="46"/>
      <c r="BR35" s="44" t="s">
        <v>480</v>
      </c>
      <c r="BS35" s="44" t="s">
        <v>196</v>
      </c>
      <c r="BT35" s="44">
        <v>1.3</v>
      </c>
      <c r="BU35" s="44">
        <v>1.3</v>
      </c>
      <c r="BV35" s="44" t="s">
        <v>481</v>
      </c>
      <c r="BW35" s="44" t="s">
        <v>203</v>
      </c>
      <c r="BX35" s="44">
        <v>1.7</v>
      </c>
      <c r="BY35" s="44">
        <v>1.7</v>
      </c>
      <c r="BZ35" s="44" t="s">
        <v>482</v>
      </c>
      <c r="CA35" s="44" t="s">
        <v>207</v>
      </c>
      <c r="CB35" s="44">
        <v>1.4</v>
      </c>
      <c r="CC35" s="44">
        <v>1.4</v>
      </c>
      <c r="CD35" s="44" t="s">
        <v>483</v>
      </c>
      <c r="CE35" s="44" t="s">
        <v>207</v>
      </c>
      <c r="CF35" s="44">
        <v>3</v>
      </c>
      <c r="CG35" s="44">
        <v>3</v>
      </c>
      <c r="CH35" s="44" t="s">
        <v>484</v>
      </c>
      <c r="CI35" s="44" t="s">
        <v>200</v>
      </c>
      <c r="CJ35" s="44">
        <v>1.4</v>
      </c>
      <c r="CK35" s="44">
        <v>1.4</v>
      </c>
      <c r="CL35" s="44" t="s">
        <v>485</v>
      </c>
      <c r="CM35" s="44" t="s">
        <v>203</v>
      </c>
      <c r="CN35" s="44">
        <v>1.4</v>
      </c>
      <c r="CO35" s="44">
        <v>1.4</v>
      </c>
    </row>
    <row r="36" spans="1:93" ht="15.75" customHeight="1" thickBot="1" x14ac:dyDescent="0.3">
      <c r="A36" s="283"/>
      <c r="B36" s="284"/>
      <c r="C36" s="284"/>
      <c r="D36" s="284"/>
      <c r="E36" s="284"/>
      <c r="F36" s="284"/>
      <c r="G36" s="284"/>
      <c r="H36" s="284"/>
      <c r="I36" s="284"/>
      <c r="J36" s="284"/>
      <c r="K36" s="284"/>
      <c r="L36" s="285"/>
      <c r="N36" s="210">
        <v>300</v>
      </c>
      <c r="O36" s="211"/>
      <c r="P36" s="212"/>
      <c r="Q36" s="306"/>
      <c r="R36" s="306"/>
      <c r="S36" s="213"/>
      <c r="U36" s="167" t="str" cm="1">
        <f t="array" aca="1" ref="U36" ca="1">IFERROR(INDEX(INDIRECT($L$7 &amp; "_Cidades"),ROW(A21)),"")</f>
        <v/>
      </c>
      <c r="V36" s="168"/>
      <c r="W36" s="169"/>
      <c r="X36" s="167" t="str" cm="1">
        <f t="array" aca="1" ref="X36" ca="1">IFERROR(INDEX(INDIRECT($L$7 &amp; "_Regioes"),ROW(A21)),"")</f>
        <v/>
      </c>
      <c r="Y36" s="169"/>
      <c r="BD36" s="53"/>
      <c r="BF36" s="44" t="s">
        <v>486</v>
      </c>
      <c r="BG36" s="44" t="s">
        <v>203</v>
      </c>
      <c r="BH36" s="44">
        <v>1.9</v>
      </c>
      <c r="BI36" s="44">
        <v>1.9</v>
      </c>
      <c r="BJ36" s="44" t="s">
        <v>487</v>
      </c>
      <c r="BK36" s="42" t="s">
        <v>207</v>
      </c>
      <c r="BL36" s="44">
        <v>1.5</v>
      </c>
      <c r="BM36" s="44">
        <v>1.5</v>
      </c>
      <c r="BN36" s="46"/>
      <c r="BO36" s="46"/>
      <c r="BP36" s="46"/>
      <c r="BQ36" s="46"/>
      <c r="BR36" s="63" t="s">
        <v>488</v>
      </c>
      <c r="BS36" s="44" t="s">
        <v>196</v>
      </c>
      <c r="BT36" s="44">
        <v>1.6</v>
      </c>
      <c r="BU36" s="44">
        <v>1.6</v>
      </c>
      <c r="BV36" s="44" t="s">
        <v>489</v>
      </c>
      <c r="BW36" s="44" t="s">
        <v>200</v>
      </c>
      <c r="BX36" s="44">
        <v>1.4</v>
      </c>
      <c r="BY36" s="44">
        <v>1.4</v>
      </c>
      <c r="BZ36" s="44" t="s">
        <v>274</v>
      </c>
      <c r="CA36" s="44" t="s">
        <v>196</v>
      </c>
      <c r="CB36" s="44">
        <v>1.2</v>
      </c>
      <c r="CC36" s="44">
        <v>1.2</v>
      </c>
      <c r="CD36" s="44" t="s">
        <v>490</v>
      </c>
      <c r="CE36" s="44" t="s">
        <v>207</v>
      </c>
      <c r="CF36" s="44">
        <v>1.4</v>
      </c>
      <c r="CG36" s="44">
        <v>1.4</v>
      </c>
      <c r="CH36" s="44" t="s">
        <v>491</v>
      </c>
      <c r="CI36" s="44" t="s">
        <v>203</v>
      </c>
      <c r="CJ36" s="44">
        <v>1.3</v>
      </c>
      <c r="CK36" s="44">
        <v>1.3</v>
      </c>
      <c r="CL36" s="63" t="s">
        <v>492</v>
      </c>
      <c r="CM36" s="44" t="s">
        <v>196</v>
      </c>
      <c r="CN36" s="44">
        <v>1.4</v>
      </c>
      <c r="CO36" s="44">
        <v>1.4</v>
      </c>
    </row>
    <row r="37" spans="1:93" ht="15.75" customHeight="1" thickBot="1" x14ac:dyDescent="0.3">
      <c r="A37" s="283"/>
      <c r="B37" s="284"/>
      <c r="C37" s="284"/>
      <c r="D37" s="284"/>
      <c r="E37" s="284"/>
      <c r="F37" s="284"/>
      <c r="G37" s="284"/>
      <c r="H37" s="284"/>
      <c r="I37" s="284"/>
      <c r="J37" s="284"/>
      <c r="K37" s="284"/>
      <c r="L37" s="285"/>
      <c r="N37" s="214"/>
      <c r="O37" s="215"/>
      <c r="P37" s="214"/>
      <c r="Q37" s="307"/>
      <c r="R37" s="307"/>
      <c r="S37" s="215"/>
      <c r="U37" s="167" t="str" cm="1">
        <f t="array" aca="1" ref="U37" ca="1">IFERROR(INDEX(INDIRECT($L$7 &amp; "_Cidades"),ROW(A22)),"")</f>
        <v/>
      </c>
      <c r="V37" s="168"/>
      <c r="W37" s="169"/>
      <c r="X37" s="167" t="str" cm="1">
        <f t="array" aca="1" ref="X37" ca="1">IFERROR(INDEX(INDIRECT($L$7 &amp; "_Regioes"),ROW(A22)),"")</f>
        <v/>
      </c>
      <c r="Y37" s="169"/>
      <c r="BD37" s="53"/>
      <c r="BF37" s="44" t="s">
        <v>493</v>
      </c>
      <c r="BG37" s="44" t="s">
        <v>207</v>
      </c>
      <c r="BH37" s="44">
        <v>1.6</v>
      </c>
      <c r="BI37" s="44">
        <v>1.6</v>
      </c>
      <c r="BJ37" s="44" t="s">
        <v>494</v>
      </c>
      <c r="BK37" s="42" t="s">
        <v>200</v>
      </c>
      <c r="BL37" s="44">
        <v>1.4</v>
      </c>
      <c r="BM37" s="44">
        <v>1.4</v>
      </c>
      <c r="BN37" s="46"/>
      <c r="BO37" s="46"/>
      <c r="BP37" s="46"/>
      <c r="BQ37" s="46"/>
      <c r="BR37" s="44" t="s">
        <v>495</v>
      </c>
      <c r="BS37" s="44" t="s">
        <v>196</v>
      </c>
      <c r="BT37" s="44">
        <v>1.2</v>
      </c>
      <c r="BU37" s="44">
        <v>1.2</v>
      </c>
      <c r="BV37" s="44" t="s">
        <v>496</v>
      </c>
      <c r="BW37" s="44" t="s">
        <v>203</v>
      </c>
      <c r="BX37" s="44">
        <v>1.9</v>
      </c>
      <c r="BY37" s="44">
        <v>1.9</v>
      </c>
      <c r="BZ37" s="44" t="s">
        <v>497</v>
      </c>
      <c r="CA37" s="44" t="s">
        <v>200</v>
      </c>
      <c r="CB37" s="44">
        <v>1.6</v>
      </c>
      <c r="CC37" s="44">
        <v>1.6</v>
      </c>
      <c r="CD37" s="44" t="s">
        <v>498</v>
      </c>
      <c r="CE37" s="44" t="s">
        <v>207</v>
      </c>
      <c r="CF37" s="44">
        <v>2.9</v>
      </c>
      <c r="CG37" s="44">
        <v>2.9</v>
      </c>
      <c r="CH37" s="44" t="s">
        <v>499</v>
      </c>
      <c r="CI37" s="44" t="s">
        <v>203</v>
      </c>
      <c r="CJ37" s="44">
        <v>1.4</v>
      </c>
      <c r="CK37" s="44">
        <v>1.4</v>
      </c>
      <c r="CL37" s="44" t="s">
        <v>500</v>
      </c>
      <c r="CM37" s="44" t="s">
        <v>196</v>
      </c>
      <c r="CN37" s="44">
        <v>1.4</v>
      </c>
      <c r="CO37" s="44">
        <v>1.4</v>
      </c>
    </row>
    <row r="38" spans="1:93" ht="15.75" customHeight="1" thickBot="1" x14ac:dyDescent="0.3">
      <c r="A38" s="283"/>
      <c r="B38" s="284"/>
      <c r="C38" s="284"/>
      <c r="D38" s="284"/>
      <c r="E38" s="284"/>
      <c r="F38" s="284"/>
      <c r="G38" s="284"/>
      <c r="H38" s="284"/>
      <c r="I38" s="284"/>
      <c r="J38" s="284"/>
      <c r="K38" s="284"/>
      <c r="L38" s="285"/>
      <c r="N38" s="296" t="s">
        <v>89</v>
      </c>
      <c r="O38" s="297"/>
      <c r="P38" s="297"/>
      <c r="Q38" s="297"/>
      <c r="R38" s="297"/>
      <c r="S38" s="298"/>
      <c r="U38" s="167" t="str" cm="1">
        <f t="array" aca="1" ref="U38" ca="1">IFERROR(INDEX(INDIRECT($L$7 &amp; "_Cidades"),ROW(A23)),"")</f>
        <v/>
      </c>
      <c r="V38" s="168"/>
      <c r="W38" s="169"/>
      <c r="X38" s="167" t="str" cm="1">
        <f t="array" aca="1" ref="X38" ca="1">IFERROR(INDEX(INDIRECT($L$7 &amp; "_Regioes"),ROW(A23)),"")</f>
        <v/>
      </c>
      <c r="Y38" s="169"/>
      <c r="BD38" s="53"/>
      <c r="BF38" s="44" t="s">
        <v>501</v>
      </c>
      <c r="BG38" s="44" t="s">
        <v>193</v>
      </c>
      <c r="BH38" s="44">
        <v>1.6</v>
      </c>
      <c r="BI38" s="44">
        <v>1.6</v>
      </c>
      <c r="BJ38" s="44" t="s">
        <v>502</v>
      </c>
      <c r="BK38" s="42" t="s">
        <v>196</v>
      </c>
      <c r="BL38" s="44">
        <v>1.4</v>
      </c>
      <c r="BM38" s="44">
        <v>1.4</v>
      </c>
      <c r="BN38" s="46"/>
      <c r="BO38" s="46"/>
      <c r="BP38" s="46"/>
      <c r="BQ38" s="46"/>
      <c r="BR38" s="44" t="s">
        <v>503</v>
      </c>
      <c r="BS38" s="44" t="s">
        <v>196</v>
      </c>
      <c r="BT38" s="44">
        <v>1.2</v>
      </c>
      <c r="BU38" s="44">
        <v>1.2</v>
      </c>
      <c r="BV38" s="44" t="s">
        <v>504</v>
      </c>
      <c r="BW38" s="44" t="s">
        <v>200</v>
      </c>
      <c r="BX38" s="44">
        <v>1.3</v>
      </c>
      <c r="BY38" s="44">
        <v>1.3</v>
      </c>
      <c r="BZ38" s="44" t="s">
        <v>505</v>
      </c>
      <c r="CA38" s="44" t="s">
        <v>200</v>
      </c>
      <c r="CB38" s="44">
        <v>1.4</v>
      </c>
      <c r="CC38" s="44">
        <v>1.4</v>
      </c>
      <c r="CD38" s="44" t="s">
        <v>506</v>
      </c>
      <c r="CE38" s="44" t="s">
        <v>203</v>
      </c>
      <c r="CF38" s="44">
        <v>1.6</v>
      </c>
      <c r="CG38" s="44">
        <v>1.6</v>
      </c>
      <c r="CH38" s="44" t="s">
        <v>507</v>
      </c>
      <c r="CI38" s="44" t="s">
        <v>193</v>
      </c>
      <c r="CJ38" s="44">
        <v>1.4</v>
      </c>
      <c r="CK38" s="44">
        <v>1.4</v>
      </c>
      <c r="CL38" s="44" t="s">
        <v>508</v>
      </c>
      <c r="CM38" s="44" t="s">
        <v>193</v>
      </c>
      <c r="CN38" s="44">
        <v>1.3</v>
      </c>
      <c r="CO38" s="44">
        <v>1.3</v>
      </c>
    </row>
    <row r="39" spans="1:93" ht="15.75" customHeight="1" thickBot="1" x14ac:dyDescent="0.3">
      <c r="A39" s="283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5"/>
      <c r="N39" s="299"/>
      <c r="O39" s="300"/>
      <c r="P39" s="300"/>
      <c r="Q39" s="300"/>
      <c r="R39" s="300"/>
      <c r="S39" s="301"/>
      <c r="U39" s="167" t="str" cm="1">
        <f t="array" aca="1" ref="U39" ca="1">IFERROR(INDEX(INDIRECT($L$7 &amp; "_Cidades"),ROW(A24)),"")</f>
        <v/>
      </c>
      <c r="V39" s="168"/>
      <c r="W39" s="169"/>
      <c r="X39" s="167" t="str" cm="1">
        <f t="array" aca="1" ref="X39" ca="1">IFERROR(INDEX(INDIRECT($L$7 &amp; "_Regioes"),ROW(A24)),"")</f>
        <v/>
      </c>
      <c r="Y39" s="169"/>
      <c r="BD39" s="53"/>
      <c r="BF39" s="44" t="s">
        <v>509</v>
      </c>
      <c r="BG39" s="44" t="s">
        <v>203</v>
      </c>
      <c r="BH39" s="44">
        <v>1.6</v>
      </c>
      <c r="BI39" s="44">
        <v>1.6</v>
      </c>
      <c r="BJ39" s="44" t="s">
        <v>510</v>
      </c>
      <c r="BK39" s="42" t="s">
        <v>203</v>
      </c>
      <c r="BL39" s="44">
        <v>3.5</v>
      </c>
      <c r="BM39" s="44">
        <v>3.5</v>
      </c>
      <c r="BN39" s="46"/>
      <c r="BO39" s="46"/>
      <c r="BP39" s="46"/>
      <c r="BQ39" s="46"/>
      <c r="BR39" s="63" t="s">
        <v>511</v>
      </c>
      <c r="BS39" s="44" t="s">
        <v>196</v>
      </c>
      <c r="BT39" s="44">
        <v>1.2</v>
      </c>
      <c r="BU39" s="44">
        <v>1.2</v>
      </c>
      <c r="BV39" s="44" t="s">
        <v>512</v>
      </c>
      <c r="BW39" s="44" t="s">
        <v>203</v>
      </c>
      <c r="BX39" s="44">
        <v>1.4</v>
      </c>
      <c r="BY39" s="44">
        <v>1.4</v>
      </c>
      <c r="BZ39" s="44" t="s">
        <v>513</v>
      </c>
      <c r="CA39" s="44" t="s">
        <v>196</v>
      </c>
      <c r="CB39" s="44">
        <v>1.1000000000000001</v>
      </c>
      <c r="CC39" s="44">
        <v>1.1000000000000001</v>
      </c>
      <c r="CD39" s="44" t="s">
        <v>514</v>
      </c>
      <c r="CE39" s="44" t="s">
        <v>193</v>
      </c>
      <c r="CF39" s="44">
        <v>1.8</v>
      </c>
      <c r="CG39" s="44">
        <v>1.8</v>
      </c>
      <c r="CH39" s="44" t="s">
        <v>515</v>
      </c>
      <c r="CI39" s="44" t="s">
        <v>200</v>
      </c>
      <c r="CJ39" s="44">
        <v>1.6</v>
      </c>
      <c r="CK39" s="44">
        <v>1.6</v>
      </c>
      <c r="CL39" s="63" t="s">
        <v>516</v>
      </c>
      <c r="CM39" s="44" t="s">
        <v>200</v>
      </c>
      <c r="CN39" s="44">
        <v>1.3</v>
      </c>
      <c r="CO39" s="44">
        <v>1.3</v>
      </c>
    </row>
    <row r="40" spans="1:93" ht="15.75" customHeight="1" thickBot="1" x14ac:dyDescent="0.3">
      <c r="A40" s="283"/>
      <c r="B40" s="284"/>
      <c r="C40" s="284"/>
      <c r="D40" s="284"/>
      <c r="E40" s="284"/>
      <c r="F40" s="284"/>
      <c r="G40" s="284"/>
      <c r="H40" s="284"/>
      <c r="I40" s="284"/>
      <c r="J40" s="284"/>
      <c r="K40" s="284"/>
      <c r="L40" s="285"/>
      <c r="N40" s="302"/>
      <c r="O40" s="303"/>
      <c r="P40" s="303"/>
      <c r="Q40" s="303"/>
      <c r="R40" s="303"/>
      <c r="S40" s="304"/>
      <c r="U40" s="167" t="str" cm="1">
        <f t="array" aca="1" ref="U40" ca="1">IFERROR(INDEX(INDIRECT($L$7 &amp; "_Cidades"),ROW(A25)),"")</f>
        <v/>
      </c>
      <c r="V40" s="168"/>
      <c r="W40" s="169"/>
      <c r="X40" s="167" t="str" cm="1">
        <f t="array" aca="1" ref="X40" ca="1">IFERROR(INDEX(INDIRECT($L$7 &amp; "_Regioes"),ROW(A25)),"")</f>
        <v/>
      </c>
      <c r="Y40" s="169"/>
      <c r="BD40" s="53"/>
      <c r="BF40" s="44" t="s">
        <v>517</v>
      </c>
      <c r="BG40" s="44" t="s">
        <v>203</v>
      </c>
      <c r="BH40" s="44">
        <v>1.4</v>
      </c>
      <c r="BI40" s="44">
        <v>1.4</v>
      </c>
      <c r="BJ40" s="44" t="s">
        <v>518</v>
      </c>
      <c r="BK40" s="42" t="s">
        <v>207</v>
      </c>
      <c r="BL40" s="44">
        <v>1.4</v>
      </c>
      <c r="BM40" s="44">
        <v>1.4</v>
      </c>
      <c r="BN40" s="46"/>
      <c r="BO40" s="46"/>
      <c r="BP40" s="46"/>
      <c r="BQ40" s="46"/>
      <c r="BR40" s="44" t="s">
        <v>519</v>
      </c>
      <c r="BS40" s="44" t="s">
        <v>196</v>
      </c>
      <c r="BT40" s="44">
        <v>1.3</v>
      </c>
      <c r="BU40" s="44">
        <v>1.3</v>
      </c>
      <c r="BV40" s="44" t="s">
        <v>520</v>
      </c>
      <c r="BW40" s="44" t="s">
        <v>193</v>
      </c>
      <c r="BX40" s="44">
        <v>1.4</v>
      </c>
      <c r="BY40" s="44">
        <v>1.4</v>
      </c>
      <c r="BZ40" s="44" t="s">
        <v>521</v>
      </c>
      <c r="CA40" s="44" t="s">
        <v>207</v>
      </c>
      <c r="CB40" s="44">
        <v>1.3</v>
      </c>
      <c r="CC40" s="44">
        <v>1.3</v>
      </c>
      <c r="CD40" s="44" t="s">
        <v>522</v>
      </c>
      <c r="CE40" s="44" t="s">
        <v>207</v>
      </c>
      <c r="CF40" s="44">
        <v>1.4</v>
      </c>
      <c r="CG40" s="44">
        <v>1.4</v>
      </c>
      <c r="CH40" s="44" t="s">
        <v>523</v>
      </c>
      <c r="CI40" s="44" t="s">
        <v>193</v>
      </c>
      <c r="CJ40" s="44">
        <v>1.3</v>
      </c>
      <c r="CK40" s="44">
        <v>1.3</v>
      </c>
      <c r="CL40" s="44" t="s">
        <v>524</v>
      </c>
      <c r="CM40" s="44" t="s">
        <v>193</v>
      </c>
      <c r="CN40" s="44">
        <v>1.4</v>
      </c>
      <c r="CO40" s="44">
        <v>1.4</v>
      </c>
    </row>
    <row r="41" spans="1:93" ht="15.75" customHeight="1" thickBot="1" x14ac:dyDescent="0.3">
      <c r="A41" s="283"/>
      <c r="B41" s="284"/>
      <c r="C41" s="284"/>
      <c r="D41" s="284"/>
      <c r="E41" s="284"/>
      <c r="F41" s="284"/>
      <c r="G41" s="284"/>
      <c r="H41" s="284"/>
      <c r="I41" s="284"/>
      <c r="J41" s="284"/>
      <c r="K41" s="284"/>
      <c r="L41" s="285"/>
      <c r="N41" s="296" t="s">
        <v>90</v>
      </c>
      <c r="O41" s="297"/>
      <c r="P41" s="297"/>
      <c r="Q41" s="297"/>
      <c r="R41" s="297"/>
      <c r="S41" s="298"/>
      <c r="U41" s="167" t="str" cm="1">
        <f t="array" aca="1" ref="U41" ca="1">IFERROR(INDEX(INDIRECT($L$7 &amp; "_Cidades"),ROW(A26)),"")</f>
        <v/>
      </c>
      <c r="V41" s="168"/>
      <c r="W41" s="169"/>
      <c r="X41" s="167" t="str" cm="1">
        <f t="array" aca="1" ref="X41" ca="1">IFERROR(INDEX(INDIRECT($L$7 &amp; "_Regioes"),ROW(A26)),"")</f>
        <v/>
      </c>
      <c r="Y41" s="169"/>
      <c r="BD41" s="53"/>
      <c r="BF41" s="44" t="s">
        <v>525</v>
      </c>
      <c r="BG41" s="44" t="s">
        <v>207</v>
      </c>
      <c r="BH41" s="44">
        <v>1.5</v>
      </c>
      <c r="BI41" s="44">
        <v>1.5</v>
      </c>
      <c r="BJ41" s="44" t="s">
        <v>526</v>
      </c>
      <c r="BK41" s="42" t="s">
        <v>196</v>
      </c>
      <c r="BL41" s="44">
        <v>1.6</v>
      </c>
      <c r="BM41" s="44">
        <v>1.6</v>
      </c>
      <c r="BN41" s="46"/>
      <c r="BO41" s="46"/>
      <c r="BP41" s="46"/>
      <c r="BQ41" s="46"/>
      <c r="BR41" s="44" t="s">
        <v>527</v>
      </c>
      <c r="BS41" s="44" t="s">
        <v>196</v>
      </c>
      <c r="BT41" s="44">
        <v>1.3</v>
      </c>
      <c r="BU41" s="44">
        <v>1.3</v>
      </c>
      <c r="BV41" s="44" t="s">
        <v>528</v>
      </c>
      <c r="BW41" s="44" t="s">
        <v>200</v>
      </c>
      <c r="BX41" s="44">
        <v>1.5</v>
      </c>
      <c r="BY41" s="44">
        <v>1.5</v>
      </c>
      <c r="BZ41" s="44" t="s">
        <v>529</v>
      </c>
      <c r="CA41" s="44" t="s">
        <v>196</v>
      </c>
      <c r="CB41" s="44">
        <v>1.6</v>
      </c>
      <c r="CC41" s="44">
        <v>1.6</v>
      </c>
      <c r="CD41" s="44" t="s">
        <v>530</v>
      </c>
      <c r="CE41" s="44" t="s">
        <v>193</v>
      </c>
      <c r="CF41" s="44">
        <v>1.9</v>
      </c>
      <c r="CG41" s="44">
        <v>1.9</v>
      </c>
      <c r="CH41" s="44" t="s">
        <v>531</v>
      </c>
      <c r="CI41" s="44" t="s">
        <v>203</v>
      </c>
      <c r="CJ41" s="44">
        <v>1.4</v>
      </c>
      <c r="CK41" s="44">
        <v>1.4</v>
      </c>
      <c r="CL41" s="44" t="s">
        <v>532</v>
      </c>
      <c r="CM41" s="44" t="s">
        <v>193</v>
      </c>
      <c r="CN41" s="44">
        <v>1.4</v>
      </c>
      <c r="CO41" s="44">
        <v>1.4</v>
      </c>
    </row>
    <row r="42" spans="1:93" ht="15.75" customHeight="1" thickBot="1" x14ac:dyDescent="0.3">
      <c r="A42" s="283"/>
      <c r="B42" s="284"/>
      <c r="C42" s="284"/>
      <c r="D42" s="284"/>
      <c r="E42" s="284"/>
      <c r="F42" s="284"/>
      <c r="G42" s="284"/>
      <c r="H42" s="284"/>
      <c r="I42" s="284"/>
      <c r="J42" s="284"/>
      <c r="K42" s="284"/>
      <c r="L42" s="285"/>
      <c r="N42" s="299"/>
      <c r="O42" s="300"/>
      <c r="P42" s="300"/>
      <c r="Q42" s="300"/>
      <c r="R42" s="300"/>
      <c r="S42" s="301"/>
      <c r="U42" s="167" t="str" cm="1">
        <f t="array" aca="1" ref="U42" ca="1">IFERROR(INDEX(INDIRECT($L$7 &amp; "_Cidades"),ROW(A27)),"")</f>
        <v/>
      </c>
      <c r="V42" s="168"/>
      <c r="W42" s="169"/>
      <c r="X42" s="167" t="str" cm="1">
        <f t="array" aca="1" ref="X42" ca="1">IFERROR(INDEX(INDIRECT($L$7 &amp; "_Regioes"),ROW(A27)),"")</f>
        <v/>
      </c>
      <c r="Y42" s="169"/>
      <c r="BD42" s="53"/>
      <c r="BF42" s="44" t="s">
        <v>533</v>
      </c>
      <c r="BG42" s="44" t="s">
        <v>207</v>
      </c>
      <c r="BH42" s="44">
        <v>1.6</v>
      </c>
      <c r="BI42" s="44">
        <v>1.6</v>
      </c>
      <c r="BJ42" s="44" t="s">
        <v>534</v>
      </c>
      <c r="BK42" s="42" t="s">
        <v>196</v>
      </c>
      <c r="BL42" s="44">
        <v>1.6</v>
      </c>
      <c r="BM42" s="44">
        <v>1.6</v>
      </c>
      <c r="BN42" s="46"/>
      <c r="BO42" s="46"/>
      <c r="BP42" s="46"/>
      <c r="BQ42" s="46"/>
      <c r="BR42" s="44" t="s">
        <v>535</v>
      </c>
      <c r="BS42" s="44" t="s">
        <v>196</v>
      </c>
      <c r="BT42" s="44">
        <v>1.5</v>
      </c>
      <c r="BU42" s="44">
        <v>1.5</v>
      </c>
      <c r="BV42" s="44" t="s">
        <v>536</v>
      </c>
      <c r="BW42" s="44" t="s">
        <v>193</v>
      </c>
      <c r="BX42" s="44">
        <v>1.3</v>
      </c>
      <c r="BY42" s="44">
        <v>1.3</v>
      </c>
      <c r="BZ42" s="44" t="s">
        <v>537</v>
      </c>
      <c r="CA42" s="44" t="s">
        <v>200</v>
      </c>
      <c r="CB42" s="44">
        <v>1.4</v>
      </c>
      <c r="CC42" s="44">
        <v>1.4</v>
      </c>
      <c r="CD42" s="44" t="s">
        <v>538</v>
      </c>
      <c r="CE42" s="44" t="s">
        <v>207</v>
      </c>
      <c r="CF42" s="44">
        <v>1.8</v>
      </c>
      <c r="CG42" s="44">
        <v>1.8</v>
      </c>
      <c r="CH42" s="44" t="s">
        <v>539</v>
      </c>
      <c r="CI42" s="44" t="s">
        <v>196</v>
      </c>
      <c r="CJ42" s="44">
        <v>1.3</v>
      </c>
      <c r="CK42" s="44">
        <v>1.3</v>
      </c>
      <c r="CL42" s="44" t="s">
        <v>540</v>
      </c>
      <c r="CM42" s="44" t="s">
        <v>203</v>
      </c>
      <c r="CN42" s="44">
        <v>1.4</v>
      </c>
      <c r="CO42" s="44">
        <v>1.4</v>
      </c>
    </row>
    <row r="43" spans="1:93" ht="15.75" customHeight="1" thickBot="1" x14ac:dyDescent="0.3">
      <c r="A43" s="283"/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285"/>
      <c r="N43" s="302"/>
      <c r="O43" s="303"/>
      <c r="P43" s="303"/>
      <c r="Q43" s="303"/>
      <c r="R43" s="303"/>
      <c r="S43" s="304"/>
      <c r="U43" s="167" t="str" cm="1">
        <f t="array" aca="1" ref="U43" ca="1">IFERROR(INDEX(INDIRECT($L$7 &amp; "_Cidades"),ROW(A28)),"")</f>
        <v/>
      </c>
      <c r="V43" s="168"/>
      <c r="W43" s="169"/>
      <c r="X43" s="167" t="str" cm="1">
        <f t="array" aca="1" ref="X43" ca="1">IFERROR(INDEX(INDIRECT($L$7 &amp; "_Regioes"),ROW(A28)),"")</f>
        <v/>
      </c>
      <c r="Y43" s="169"/>
      <c r="BD43" s="53"/>
      <c r="BF43" s="44" t="s">
        <v>541</v>
      </c>
      <c r="BG43" s="44" t="s">
        <v>203</v>
      </c>
      <c r="BH43" s="44">
        <v>2</v>
      </c>
      <c r="BI43" s="44">
        <v>2</v>
      </c>
      <c r="BJ43" s="44" t="s">
        <v>542</v>
      </c>
      <c r="BK43" s="42" t="s">
        <v>196</v>
      </c>
      <c r="BL43" s="44">
        <v>1.4</v>
      </c>
      <c r="BM43" s="44">
        <v>1.4</v>
      </c>
      <c r="BN43" s="46"/>
      <c r="BO43" s="46"/>
      <c r="BP43" s="46"/>
      <c r="BQ43" s="46"/>
      <c r="BR43" s="44" t="s">
        <v>543</v>
      </c>
      <c r="BS43" s="44" t="s">
        <v>196</v>
      </c>
      <c r="BT43" s="44">
        <v>1.4</v>
      </c>
      <c r="BU43" s="44">
        <v>1.4</v>
      </c>
      <c r="BV43" s="44" t="s">
        <v>544</v>
      </c>
      <c r="BW43" s="44" t="s">
        <v>193</v>
      </c>
      <c r="BX43" s="44">
        <v>1.4</v>
      </c>
      <c r="BY43" s="44">
        <v>1.4</v>
      </c>
      <c r="BZ43" s="44" t="s">
        <v>545</v>
      </c>
      <c r="CA43" s="44" t="s">
        <v>200</v>
      </c>
      <c r="CB43" s="44">
        <v>1.4</v>
      </c>
      <c r="CC43" s="44">
        <v>1.4</v>
      </c>
      <c r="CD43" s="44" t="s">
        <v>546</v>
      </c>
      <c r="CE43" s="44" t="s">
        <v>207</v>
      </c>
      <c r="CF43" s="44">
        <v>1.6</v>
      </c>
      <c r="CG43" s="44">
        <v>1.6</v>
      </c>
      <c r="CH43" s="44" t="s">
        <v>547</v>
      </c>
      <c r="CI43" s="44" t="s">
        <v>203</v>
      </c>
      <c r="CJ43" s="44">
        <v>1.3</v>
      </c>
      <c r="CK43" s="44">
        <v>1.3</v>
      </c>
      <c r="CL43" s="44" t="s">
        <v>548</v>
      </c>
      <c r="CM43" s="44" t="s">
        <v>200</v>
      </c>
      <c r="CN43" s="44">
        <v>1.2</v>
      </c>
      <c r="CO43" s="44">
        <v>1.2</v>
      </c>
    </row>
    <row r="44" spans="1:93" ht="15.75" customHeight="1" thickBot="1" x14ac:dyDescent="0.3">
      <c r="A44" s="283"/>
      <c r="B44" s="284"/>
      <c r="C44" s="284"/>
      <c r="D44" s="284"/>
      <c r="E44" s="284"/>
      <c r="F44" s="284"/>
      <c r="G44" s="284"/>
      <c r="H44" s="284"/>
      <c r="I44" s="284"/>
      <c r="J44" s="284"/>
      <c r="K44" s="284"/>
      <c r="L44" s="285"/>
      <c r="N44" s="296" t="s">
        <v>91</v>
      </c>
      <c r="O44" s="297"/>
      <c r="P44" s="297"/>
      <c r="Q44" s="297"/>
      <c r="R44" s="297"/>
      <c r="S44" s="298"/>
      <c r="U44" s="167" t="str" cm="1">
        <f t="array" aca="1" ref="U44" ca="1">IFERROR(INDEX(INDIRECT($L$7 &amp; "_Cidades"),ROW(A29)),"")</f>
        <v/>
      </c>
      <c r="V44" s="168"/>
      <c r="W44" s="169"/>
      <c r="X44" s="167" t="str" cm="1">
        <f t="array" aca="1" ref="X44" ca="1">IFERROR(INDEX(INDIRECT($L$7 &amp; "_Regioes"),ROW(A29)),"")</f>
        <v/>
      </c>
      <c r="Y44" s="169"/>
      <c r="BD44" s="53"/>
      <c r="BF44" s="44" t="s">
        <v>549</v>
      </c>
      <c r="BG44" s="44" t="s">
        <v>193</v>
      </c>
      <c r="BH44" s="44">
        <v>1.4</v>
      </c>
      <c r="BI44" s="44">
        <v>1.4</v>
      </c>
      <c r="BJ44" s="44" t="s">
        <v>550</v>
      </c>
      <c r="BK44" s="42" t="s">
        <v>193</v>
      </c>
      <c r="BL44" s="44">
        <v>1.4</v>
      </c>
      <c r="BM44" s="44">
        <v>1.4</v>
      </c>
      <c r="BN44" s="46"/>
      <c r="BO44" s="46"/>
      <c r="BP44" s="46"/>
      <c r="BQ44" s="46"/>
      <c r="BR44" s="63" t="s">
        <v>551</v>
      </c>
      <c r="BS44" s="44" t="s">
        <v>196</v>
      </c>
      <c r="BT44" s="44">
        <v>1.2</v>
      </c>
      <c r="BU44" s="44">
        <v>1.2</v>
      </c>
      <c r="BV44" s="44" t="s">
        <v>552</v>
      </c>
      <c r="BW44" s="44" t="s">
        <v>193</v>
      </c>
      <c r="BX44" s="44">
        <v>1.4</v>
      </c>
      <c r="BY44" s="44">
        <v>1.4</v>
      </c>
      <c r="BZ44" s="44" t="s">
        <v>553</v>
      </c>
      <c r="CA44" s="44" t="s">
        <v>196</v>
      </c>
      <c r="CB44" s="44">
        <v>1.1000000000000001</v>
      </c>
      <c r="CC44" s="44">
        <v>1.1000000000000001</v>
      </c>
      <c r="CD44" s="44" t="s">
        <v>554</v>
      </c>
      <c r="CE44" s="44" t="s">
        <v>207</v>
      </c>
      <c r="CF44" s="44">
        <v>2.1</v>
      </c>
      <c r="CG44" s="44">
        <v>2.1</v>
      </c>
      <c r="CH44" s="44" t="s">
        <v>555</v>
      </c>
      <c r="CI44" s="44" t="s">
        <v>200</v>
      </c>
      <c r="CJ44" s="44">
        <v>1.3</v>
      </c>
      <c r="CK44" s="44">
        <v>1.3</v>
      </c>
      <c r="CL44" s="63" t="s">
        <v>556</v>
      </c>
      <c r="CM44" s="44" t="s">
        <v>203</v>
      </c>
      <c r="CN44" s="44">
        <v>1.5</v>
      </c>
      <c r="CO44" s="44">
        <v>1.5</v>
      </c>
    </row>
    <row r="45" spans="1:93" ht="15.75" customHeight="1" thickBot="1" x14ac:dyDescent="0.3">
      <c r="A45" s="283"/>
      <c r="B45" s="284"/>
      <c r="C45" s="284"/>
      <c r="D45" s="284"/>
      <c r="E45" s="284"/>
      <c r="F45" s="284"/>
      <c r="G45" s="284"/>
      <c r="H45" s="284"/>
      <c r="I45" s="284"/>
      <c r="J45" s="284"/>
      <c r="K45" s="284"/>
      <c r="L45" s="285"/>
      <c r="N45" s="299"/>
      <c r="O45" s="300"/>
      <c r="P45" s="300"/>
      <c r="Q45" s="300"/>
      <c r="R45" s="300"/>
      <c r="S45" s="301"/>
      <c r="U45" s="167" t="str" cm="1">
        <f t="array" aca="1" ref="U45" ca="1">IFERROR(INDEX(INDIRECT($L$7 &amp; "_Cidades"),ROW(A30)),"")</f>
        <v/>
      </c>
      <c r="V45" s="168"/>
      <c r="W45" s="169"/>
      <c r="X45" s="167" t="str" cm="1">
        <f t="array" aca="1" ref="X45" ca="1">IFERROR(INDEX(INDIRECT($L$7 &amp; "_Regioes"),ROW(A30)),"")</f>
        <v/>
      </c>
      <c r="Y45" s="169"/>
      <c r="BD45" s="53"/>
      <c r="BF45" s="44" t="s">
        <v>557</v>
      </c>
      <c r="BG45" s="44" t="s">
        <v>207</v>
      </c>
      <c r="BH45" s="44">
        <v>1.6</v>
      </c>
      <c r="BI45" s="44">
        <v>1.6</v>
      </c>
      <c r="BJ45" s="44" t="s">
        <v>558</v>
      </c>
      <c r="BK45" s="42" t="s">
        <v>200</v>
      </c>
      <c r="BL45" s="44">
        <v>1.6</v>
      </c>
      <c r="BM45" s="44">
        <v>1.6</v>
      </c>
      <c r="BN45" s="46"/>
      <c r="BO45" s="46"/>
      <c r="BP45" s="46"/>
      <c r="BQ45" s="46"/>
      <c r="BR45" s="63" t="s">
        <v>559</v>
      </c>
      <c r="BS45" s="44" t="s">
        <v>196</v>
      </c>
      <c r="BT45" s="44">
        <v>1.4</v>
      </c>
      <c r="BU45" s="44">
        <v>1.4</v>
      </c>
      <c r="BV45" s="44" t="s">
        <v>560</v>
      </c>
      <c r="BW45" s="44" t="s">
        <v>203</v>
      </c>
      <c r="BX45" s="44">
        <v>1.5</v>
      </c>
      <c r="BY45" s="44">
        <v>1.5</v>
      </c>
      <c r="BZ45" s="44" t="s">
        <v>561</v>
      </c>
      <c r="CA45" s="44" t="s">
        <v>200</v>
      </c>
      <c r="CB45" s="44">
        <v>1.3</v>
      </c>
      <c r="CC45" s="44">
        <v>1.3</v>
      </c>
      <c r="CD45" s="44" t="s">
        <v>562</v>
      </c>
      <c r="CE45" s="44" t="s">
        <v>207</v>
      </c>
      <c r="CF45" s="44">
        <v>1.8</v>
      </c>
      <c r="CG45" s="44">
        <v>1.8</v>
      </c>
      <c r="CH45" s="44" t="s">
        <v>563</v>
      </c>
      <c r="CI45" s="44" t="s">
        <v>200</v>
      </c>
      <c r="CJ45" s="44">
        <v>1.3</v>
      </c>
      <c r="CK45" s="44">
        <v>1.3</v>
      </c>
      <c r="CL45" s="63" t="s">
        <v>564</v>
      </c>
      <c r="CM45" s="44" t="s">
        <v>196</v>
      </c>
      <c r="CN45" s="44">
        <v>1.6</v>
      </c>
      <c r="CO45" s="44">
        <v>1.6</v>
      </c>
    </row>
    <row r="46" spans="1:93" ht="15.75" customHeight="1" thickBot="1" x14ac:dyDescent="0.3">
      <c r="A46" s="283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5"/>
      <c r="N46" s="302"/>
      <c r="O46" s="303"/>
      <c r="P46" s="303"/>
      <c r="Q46" s="303"/>
      <c r="R46" s="303"/>
      <c r="S46" s="304"/>
      <c r="U46" s="167" t="str" cm="1">
        <f t="array" aca="1" ref="U46" ca="1">IFERROR(INDEX(INDIRECT($L$7 &amp; "_Cidades"),ROW(A31)),"")</f>
        <v/>
      </c>
      <c r="V46" s="168"/>
      <c r="W46" s="169"/>
      <c r="X46" s="167" t="str" cm="1">
        <f t="array" aca="1" ref="X46" ca="1">IFERROR(INDEX(INDIRECT($L$7 &amp; "_Regioes"),ROW(A31)),"")</f>
        <v/>
      </c>
      <c r="Y46" s="169"/>
      <c r="BD46" s="53"/>
      <c r="BF46" s="44" t="s">
        <v>565</v>
      </c>
      <c r="BG46" s="44" t="s">
        <v>203</v>
      </c>
      <c r="BH46" s="44">
        <v>1.8</v>
      </c>
      <c r="BI46" s="44">
        <v>1.8</v>
      </c>
      <c r="BJ46" s="44" t="s">
        <v>566</v>
      </c>
      <c r="BK46" s="42" t="s">
        <v>207</v>
      </c>
      <c r="BL46" s="44">
        <v>1.5</v>
      </c>
      <c r="BM46" s="44">
        <v>1.5</v>
      </c>
      <c r="BN46" s="46"/>
      <c r="BO46" s="46"/>
      <c r="BP46" s="46"/>
      <c r="BQ46" s="46"/>
      <c r="BR46" s="63" t="s">
        <v>567</v>
      </c>
      <c r="BS46" s="44" t="s">
        <v>196</v>
      </c>
      <c r="BT46" s="44">
        <v>1.3</v>
      </c>
      <c r="BU46" s="44">
        <v>1.3</v>
      </c>
      <c r="BV46" s="44" t="s">
        <v>568</v>
      </c>
      <c r="BW46" s="44" t="s">
        <v>200</v>
      </c>
      <c r="BX46" s="44">
        <v>1.4</v>
      </c>
      <c r="BY46" s="44">
        <v>1.4</v>
      </c>
      <c r="BZ46" s="44" t="s">
        <v>569</v>
      </c>
      <c r="CA46" s="44" t="s">
        <v>196</v>
      </c>
      <c r="CB46" s="44">
        <v>1.3</v>
      </c>
      <c r="CC46" s="44">
        <v>1.3</v>
      </c>
      <c r="CD46" s="44" t="s">
        <v>570</v>
      </c>
      <c r="CE46" s="44" t="s">
        <v>207</v>
      </c>
      <c r="CF46" s="44">
        <v>2.2000000000000002</v>
      </c>
      <c r="CG46" s="44">
        <v>2.2000000000000002</v>
      </c>
      <c r="CH46" s="44" t="s">
        <v>571</v>
      </c>
      <c r="CI46" s="44" t="s">
        <v>196</v>
      </c>
      <c r="CJ46" s="44">
        <v>1.5</v>
      </c>
      <c r="CK46" s="44">
        <v>1.5</v>
      </c>
      <c r="CL46" s="63" t="s">
        <v>572</v>
      </c>
      <c r="CM46" s="44" t="s">
        <v>196</v>
      </c>
      <c r="CN46" s="44">
        <v>1.6</v>
      </c>
      <c r="CO46" s="44">
        <v>1.6</v>
      </c>
    </row>
    <row r="47" spans="1:93" ht="15.75" customHeight="1" thickBot="1" x14ac:dyDescent="0.3">
      <c r="A47" s="283"/>
      <c r="B47" s="284"/>
      <c r="C47" s="284"/>
      <c r="D47" s="284"/>
      <c r="E47" s="284"/>
      <c r="F47" s="284"/>
      <c r="G47" s="284"/>
      <c r="H47" s="284"/>
      <c r="I47" s="284"/>
      <c r="J47" s="284"/>
      <c r="K47" s="284"/>
      <c r="L47" s="285"/>
      <c r="N47" s="296" t="s">
        <v>92</v>
      </c>
      <c r="O47" s="297"/>
      <c r="P47" s="297"/>
      <c r="Q47" s="297"/>
      <c r="R47" s="297"/>
      <c r="S47" s="298"/>
      <c r="U47" s="167" t="str" cm="1">
        <f t="array" aca="1" ref="U47" ca="1">IFERROR(INDEX(INDIRECT($L$7 &amp; "_Cidades"),ROW(A32)),"")</f>
        <v/>
      </c>
      <c r="V47" s="168"/>
      <c r="W47" s="169"/>
      <c r="X47" s="167" t="str" cm="1">
        <f t="array" aca="1" ref="X47" ca="1">IFERROR(INDEX(INDIRECT($L$7 &amp; "_Regioes"),ROW(A32)),"")</f>
        <v/>
      </c>
      <c r="Y47" s="169"/>
      <c r="BD47" s="53"/>
      <c r="BF47" s="44" t="s">
        <v>573</v>
      </c>
      <c r="BG47" s="44" t="s">
        <v>207</v>
      </c>
      <c r="BH47" s="44">
        <v>1.3</v>
      </c>
      <c r="BI47" s="44">
        <v>1.3</v>
      </c>
      <c r="BJ47" s="44" t="s">
        <v>574</v>
      </c>
      <c r="BK47" s="42" t="s">
        <v>207</v>
      </c>
      <c r="BL47" s="44">
        <v>1.5</v>
      </c>
      <c r="BM47" s="44">
        <v>1.5</v>
      </c>
      <c r="BN47" s="46"/>
      <c r="BO47" s="46"/>
      <c r="BP47" s="46"/>
      <c r="BQ47" s="46"/>
      <c r="BR47" s="44" t="s">
        <v>575</v>
      </c>
      <c r="BS47" s="44" t="s">
        <v>196</v>
      </c>
      <c r="BT47" s="44">
        <v>1.5</v>
      </c>
      <c r="BU47" s="44">
        <v>1.5</v>
      </c>
      <c r="BV47" s="44" t="s">
        <v>576</v>
      </c>
      <c r="BW47" s="44" t="s">
        <v>203</v>
      </c>
      <c r="BX47" s="44">
        <v>1.8</v>
      </c>
      <c r="BY47" s="44">
        <v>1.8</v>
      </c>
      <c r="BZ47" s="44" t="s">
        <v>577</v>
      </c>
      <c r="CA47" s="44" t="s">
        <v>200</v>
      </c>
      <c r="CB47" s="44">
        <v>1.4</v>
      </c>
      <c r="CC47" s="44">
        <v>1.4</v>
      </c>
      <c r="CD47" s="44" t="s">
        <v>578</v>
      </c>
      <c r="CE47" s="44" t="s">
        <v>207</v>
      </c>
      <c r="CF47" s="44">
        <v>2.2000000000000002</v>
      </c>
      <c r="CG47" s="44">
        <v>2.2000000000000002</v>
      </c>
      <c r="CH47" s="44" t="s">
        <v>579</v>
      </c>
      <c r="CI47" s="44" t="s">
        <v>200</v>
      </c>
      <c r="CJ47" s="44">
        <v>1.4</v>
      </c>
      <c r="CK47" s="44">
        <v>1.4</v>
      </c>
      <c r="CL47" s="44" t="s">
        <v>580</v>
      </c>
      <c r="CM47" s="44" t="s">
        <v>193</v>
      </c>
      <c r="CN47" s="44">
        <v>1.3</v>
      </c>
      <c r="CO47" s="44">
        <v>1.3</v>
      </c>
    </row>
    <row r="48" spans="1:93" ht="15.75" customHeight="1" thickBot="1" x14ac:dyDescent="0.3">
      <c r="A48" s="283"/>
      <c r="B48" s="284"/>
      <c r="C48" s="284"/>
      <c r="D48" s="284"/>
      <c r="E48" s="284"/>
      <c r="F48" s="284"/>
      <c r="G48" s="284"/>
      <c r="H48" s="284"/>
      <c r="I48" s="284"/>
      <c r="J48" s="284"/>
      <c r="K48" s="284"/>
      <c r="L48" s="285"/>
      <c r="N48" s="299"/>
      <c r="O48" s="300"/>
      <c r="P48" s="300"/>
      <c r="Q48" s="300"/>
      <c r="R48" s="300"/>
      <c r="S48" s="301"/>
      <c r="U48" s="167" t="str" cm="1">
        <f t="array" aca="1" ref="U48" ca="1">IFERROR(INDEX(INDIRECT($L$7 &amp; "_Cidades"),ROW(A33)),"")</f>
        <v/>
      </c>
      <c r="V48" s="168"/>
      <c r="W48" s="169"/>
      <c r="X48" s="167" t="str" cm="1">
        <f t="array" aca="1" ref="X48" ca="1">IFERROR(INDEX(INDIRECT($L$7 &amp; "_Regioes"),ROW(A33)),"")</f>
        <v/>
      </c>
      <c r="Y48" s="169"/>
      <c r="BD48" s="53"/>
      <c r="BF48" s="44" t="s">
        <v>581</v>
      </c>
      <c r="BG48" s="44" t="s">
        <v>193</v>
      </c>
      <c r="BH48" s="44">
        <v>1.8</v>
      </c>
      <c r="BI48" s="44">
        <v>1.8</v>
      </c>
      <c r="BJ48" s="44" t="s">
        <v>582</v>
      </c>
      <c r="BK48" s="42" t="s">
        <v>200</v>
      </c>
      <c r="BL48" s="44">
        <v>1.2</v>
      </c>
      <c r="BM48" s="44">
        <v>1.2</v>
      </c>
      <c r="BN48" s="46"/>
      <c r="BO48" s="46"/>
      <c r="BP48" s="46"/>
      <c r="BQ48" s="46"/>
      <c r="BR48" s="63" t="s">
        <v>583</v>
      </c>
      <c r="BS48" s="44" t="s">
        <v>196</v>
      </c>
      <c r="BT48" s="44">
        <v>1.3</v>
      </c>
      <c r="BU48" s="44">
        <v>1.3</v>
      </c>
      <c r="BV48" s="44" t="s">
        <v>584</v>
      </c>
      <c r="BW48" s="44" t="s">
        <v>196</v>
      </c>
      <c r="BX48" s="44">
        <v>1.4</v>
      </c>
      <c r="BY48" s="44">
        <v>1.4</v>
      </c>
      <c r="BZ48" s="44" t="s">
        <v>585</v>
      </c>
      <c r="CA48" s="44" t="s">
        <v>200</v>
      </c>
      <c r="CB48" s="44">
        <v>1.3</v>
      </c>
      <c r="CC48" s="44">
        <v>1.3</v>
      </c>
      <c r="CD48" s="44" t="s">
        <v>586</v>
      </c>
      <c r="CE48" s="44" t="s">
        <v>193</v>
      </c>
      <c r="CF48" s="44">
        <v>2.1</v>
      </c>
      <c r="CG48" s="44">
        <v>2.1</v>
      </c>
      <c r="CH48" s="44" t="s">
        <v>587</v>
      </c>
      <c r="CI48" s="44" t="s">
        <v>207</v>
      </c>
      <c r="CJ48" s="44">
        <v>1.5</v>
      </c>
      <c r="CK48" s="44">
        <v>1.5</v>
      </c>
      <c r="CL48" s="63" t="s">
        <v>588</v>
      </c>
      <c r="CM48" s="44" t="s">
        <v>203</v>
      </c>
      <c r="CN48" s="44">
        <v>1.4</v>
      </c>
      <c r="CO48" s="44">
        <v>1.4</v>
      </c>
    </row>
    <row r="49" spans="1:93" ht="15" customHeight="1" thickBot="1" x14ac:dyDescent="0.3">
      <c r="A49" s="283"/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5"/>
      <c r="N49" s="299"/>
      <c r="O49" s="300"/>
      <c r="P49" s="300"/>
      <c r="Q49" s="300"/>
      <c r="R49" s="300"/>
      <c r="S49" s="301"/>
      <c r="U49" s="167" t="str" cm="1">
        <f t="array" aca="1" ref="U49" ca="1">IFERROR(INDEX(INDIRECT($L$7 &amp; "_Cidades"),ROW(A34)),"")</f>
        <v/>
      </c>
      <c r="V49" s="168"/>
      <c r="W49" s="169"/>
      <c r="X49" s="167" t="str" cm="1">
        <f t="array" aca="1" ref="X49" ca="1">IFERROR(INDEX(INDIRECT($L$7 &amp; "_Regioes"),ROW(A34)),"")</f>
        <v/>
      </c>
      <c r="Y49" s="169"/>
      <c r="BD49" s="53"/>
      <c r="BF49" s="44" t="s">
        <v>589</v>
      </c>
      <c r="BG49" s="44" t="s">
        <v>193</v>
      </c>
      <c r="BH49" s="44">
        <v>1.7</v>
      </c>
      <c r="BI49" s="44">
        <v>1.7</v>
      </c>
      <c r="BJ49" s="44" t="s">
        <v>590</v>
      </c>
      <c r="BK49" s="42" t="s">
        <v>207</v>
      </c>
      <c r="BL49" s="44">
        <v>1.6</v>
      </c>
      <c r="BM49" s="44">
        <v>1.6</v>
      </c>
      <c r="BN49" s="46"/>
      <c r="BO49" s="46"/>
      <c r="BP49" s="46"/>
      <c r="BQ49" s="46"/>
      <c r="BR49" s="44" t="s">
        <v>591</v>
      </c>
      <c r="BS49" s="44" t="s">
        <v>196</v>
      </c>
      <c r="BT49" s="44">
        <v>1.5</v>
      </c>
      <c r="BU49" s="44">
        <v>1.5</v>
      </c>
      <c r="BV49" s="44" t="s">
        <v>592</v>
      </c>
      <c r="BW49" s="44" t="s">
        <v>200</v>
      </c>
      <c r="BX49" s="44">
        <v>1.4</v>
      </c>
      <c r="BY49" s="44">
        <v>1.4</v>
      </c>
      <c r="BZ49" s="44" t="s">
        <v>593</v>
      </c>
      <c r="CA49" s="44" t="s">
        <v>196</v>
      </c>
      <c r="CB49" s="44">
        <v>1.4</v>
      </c>
      <c r="CC49" s="44">
        <v>1.4</v>
      </c>
      <c r="CD49" s="44" t="s">
        <v>594</v>
      </c>
      <c r="CE49" s="44" t="s">
        <v>193</v>
      </c>
      <c r="CF49" s="44">
        <v>1.4</v>
      </c>
      <c r="CG49" s="44">
        <v>1.4</v>
      </c>
      <c r="CH49" s="44" t="s">
        <v>595</v>
      </c>
      <c r="CI49" s="44" t="s">
        <v>200</v>
      </c>
      <c r="CJ49" s="44">
        <v>1.3</v>
      </c>
      <c r="CK49" s="44">
        <v>1.3</v>
      </c>
      <c r="CL49" s="44" t="s">
        <v>596</v>
      </c>
      <c r="CM49" s="44" t="s">
        <v>203</v>
      </c>
      <c r="CN49" s="44">
        <v>1.5</v>
      </c>
      <c r="CO49" s="44">
        <v>1.5</v>
      </c>
    </row>
    <row r="50" spans="1:93" ht="15.75" customHeight="1" thickBot="1" x14ac:dyDescent="0.3">
      <c r="A50" s="286"/>
      <c r="B50" s="287"/>
      <c r="C50" s="287"/>
      <c r="D50" s="287"/>
      <c r="E50" s="287"/>
      <c r="F50" s="287"/>
      <c r="G50" s="287"/>
      <c r="H50" s="287"/>
      <c r="I50" s="287"/>
      <c r="J50" s="287"/>
      <c r="K50" s="287"/>
      <c r="L50" s="288"/>
      <c r="N50" s="302"/>
      <c r="O50" s="303"/>
      <c r="P50" s="303"/>
      <c r="Q50" s="303"/>
      <c r="R50" s="303"/>
      <c r="S50" s="304"/>
      <c r="U50" s="167" t="str" cm="1">
        <f t="array" aca="1" ref="U50" ca="1">IFERROR(INDEX(INDIRECT($L$7 &amp; "_Cidades"),ROW(A35)),"")</f>
        <v/>
      </c>
      <c r="V50" s="168"/>
      <c r="W50" s="169"/>
      <c r="X50" s="167" t="str" cm="1">
        <f t="array" aca="1" ref="X50" ca="1">IFERROR(INDEX(INDIRECT($L$7 &amp; "_Regioes"),ROW(A35)),"")</f>
        <v/>
      </c>
      <c r="Y50" s="169"/>
      <c r="BD50" s="53"/>
      <c r="BF50" s="44" t="s">
        <v>597</v>
      </c>
      <c r="BG50" s="44" t="s">
        <v>207</v>
      </c>
      <c r="BH50" s="44">
        <v>1.8</v>
      </c>
      <c r="BI50" s="44">
        <v>1.8</v>
      </c>
      <c r="BJ50" s="44" t="s">
        <v>598</v>
      </c>
      <c r="BK50" s="42" t="s">
        <v>207</v>
      </c>
      <c r="BL50" s="44">
        <v>1.6</v>
      </c>
      <c r="BM50" s="44">
        <v>1.6</v>
      </c>
      <c r="BN50" s="46"/>
      <c r="BO50" s="46"/>
      <c r="BP50" s="46"/>
      <c r="BQ50" s="46"/>
      <c r="BR50" s="44" t="s">
        <v>599</v>
      </c>
      <c r="BS50" s="44" t="s">
        <v>196</v>
      </c>
      <c r="BT50" s="44">
        <v>1.3</v>
      </c>
      <c r="BU50" s="44">
        <v>1.3</v>
      </c>
      <c r="BV50" s="44" t="s">
        <v>600</v>
      </c>
      <c r="BW50" s="44" t="s">
        <v>203</v>
      </c>
      <c r="BX50" s="44">
        <v>1.7</v>
      </c>
      <c r="BY50" s="44">
        <v>1.7</v>
      </c>
      <c r="BZ50" s="44" t="s">
        <v>601</v>
      </c>
      <c r="CA50" s="44" t="s">
        <v>207</v>
      </c>
      <c r="CB50" s="44">
        <v>1.4</v>
      </c>
      <c r="CC50" s="44">
        <v>1.4</v>
      </c>
      <c r="CD50" s="44" t="s">
        <v>602</v>
      </c>
      <c r="CE50" s="44" t="s">
        <v>193</v>
      </c>
      <c r="CF50" s="44">
        <v>1.7</v>
      </c>
      <c r="CG50" s="44">
        <v>1.7</v>
      </c>
      <c r="CH50" s="44" t="s">
        <v>603</v>
      </c>
      <c r="CI50" s="44" t="s">
        <v>203</v>
      </c>
      <c r="CJ50" s="44">
        <v>1.2</v>
      </c>
      <c r="CK50" s="44">
        <v>1.2</v>
      </c>
      <c r="CL50" s="44" t="s">
        <v>604</v>
      </c>
      <c r="CM50" s="44" t="s">
        <v>203</v>
      </c>
      <c r="CN50" s="44">
        <v>1.2</v>
      </c>
      <c r="CO50" s="44">
        <v>1.2</v>
      </c>
    </row>
    <row r="51" spans="1:93" ht="15.75" thickBot="1" x14ac:dyDescent="0.3">
      <c r="A51" s="292" t="s">
        <v>93</v>
      </c>
      <c r="B51" s="290"/>
      <c r="C51" s="293"/>
      <c r="D51" s="226" t="s">
        <v>94</v>
      </c>
      <c r="E51" s="227"/>
      <c r="F51" s="227"/>
      <c r="G51" s="226" t="s">
        <v>95</v>
      </c>
      <c r="H51" s="227"/>
      <c r="I51" s="227"/>
      <c r="J51" s="289" t="s">
        <v>96</v>
      </c>
      <c r="K51" s="290"/>
      <c r="L51" s="291"/>
      <c r="U51" s="167" t="str" cm="1">
        <f t="array" aca="1" ref="U51" ca="1">IFERROR(INDEX(INDIRECT($L$7 &amp; "_Cidades"),ROW(A36)),"")</f>
        <v/>
      </c>
      <c r="V51" s="168"/>
      <c r="W51" s="169"/>
      <c r="X51" s="167" t="str" cm="1">
        <f t="array" aca="1" ref="X51" ca="1">IFERROR(INDEX(INDIRECT($L$7 &amp; "_Regioes"),ROW(A36)),"")</f>
        <v/>
      </c>
      <c r="Y51" s="169"/>
      <c r="BD51" s="53"/>
      <c r="BF51" s="44" t="s">
        <v>605</v>
      </c>
      <c r="BG51" s="44" t="s">
        <v>203</v>
      </c>
      <c r="BH51" s="44">
        <v>1.7</v>
      </c>
      <c r="BI51" s="44">
        <v>1.7</v>
      </c>
      <c r="BJ51" s="44" t="s">
        <v>606</v>
      </c>
      <c r="BK51" s="42" t="s">
        <v>200</v>
      </c>
      <c r="BL51" s="44">
        <v>1.3</v>
      </c>
      <c r="BM51" s="44">
        <v>1.3</v>
      </c>
      <c r="BN51" s="46"/>
      <c r="BO51" s="46"/>
      <c r="BP51" s="46"/>
      <c r="BQ51" s="46"/>
      <c r="BR51" s="63" t="s">
        <v>607</v>
      </c>
      <c r="BS51" s="44" t="s">
        <v>196</v>
      </c>
      <c r="BT51" s="44">
        <v>1.6</v>
      </c>
      <c r="BU51" s="44">
        <v>1.6</v>
      </c>
      <c r="BV51" s="44" t="s">
        <v>608</v>
      </c>
      <c r="BW51" s="44" t="s">
        <v>207</v>
      </c>
      <c r="BX51" s="44">
        <v>1.4</v>
      </c>
      <c r="BY51" s="44">
        <v>1.4</v>
      </c>
      <c r="BZ51" s="44" t="s">
        <v>609</v>
      </c>
      <c r="CA51" s="44" t="s">
        <v>193</v>
      </c>
      <c r="CB51" s="44">
        <v>1.4</v>
      </c>
      <c r="CC51" s="44">
        <v>1.4</v>
      </c>
      <c r="CD51" s="44" t="s">
        <v>610</v>
      </c>
      <c r="CE51" s="44" t="s">
        <v>193</v>
      </c>
      <c r="CF51" s="44">
        <v>2.1</v>
      </c>
      <c r="CG51" s="44">
        <v>2.1</v>
      </c>
      <c r="CH51" s="44" t="s">
        <v>611</v>
      </c>
      <c r="CI51" s="44" t="s">
        <v>196</v>
      </c>
      <c r="CJ51" s="44">
        <v>1.3</v>
      </c>
      <c r="CK51" s="44">
        <v>1.3</v>
      </c>
      <c r="CL51" s="63" t="s">
        <v>612</v>
      </c>
      <c r="CM51" s="44" t="s">
        <v>193</v>
      </c>
      <c r="CN51" s="44">
        <v>1.3</v>
      </c>
      <c r="CO51" s="44">
        <v>1.3</v>
      </c>
    </row>
    <row r="52" spans="1:93" ht="45.75" thickBot="1" x14ac:dyDescent="0.3">
      <c r="A52" s="196" t="s">
        <v>97</v>
      </c>
      <c r="B52" s="179"/>
      <c r="C52" s="5" t="s">
        <v>98</v>
      </c>
      <c r="D52" s="36" t="s">
        <v>99</v>
      </c>
      <c r="E52" s="20" t="s">
        <v>100</v>
      </c>
      <c r="F52" s="20" t="s">
        <v>101</v>
      </c>
      <c r="G52" s="197" t="s">
        <v>102</v>
      </c>
      <c r="H52" s="198"/>
      <c r="I52" s="199"/>
      <c r="J52" s="6" t="s">
        <v>103</v>
      </c>
      <c r="K52" s="5" t="s">
        <v>104</v>
      </c>
      <c r="L52" s="23" t="s">
        <v>101</v>
      </c>
      <c r="N52" s="311" t="s">
        <v>613</v>
      </c>
      <c r="O52" s="401"/>
      <c r="P52" s="401"/>
      <c r="Q52" s="401"/>
      <c r="R52" s="401"/>
      <c r="S52" s="402"/>
      <c r="U52" s="167" t="str" cm="1">
        <f t="array" aca="1" ref="U52" ca="1">IFERROR(INDEX(INDIRECT($L$7 &amp; "_Cidades"),ROW(A37)),"")</f>
        <v/>
      </c>
      <c r="V52" s="168"/>
      <c r="W52" s="169"/>
      <c r="X52" s="167" t="str" cm="1">
        <f t="array" aca="1" ref="X52" ca="1">IFERROR(INDEX(INDIRECT($L$7 &amp; "_Regioes"),ROW(A37)),"")</f>
        <v/>
      </c>
      <c r="Y52" s="169"/>
      <c r="BD52" s="53"/>
      <c r="BF52" s="44" t="s">
        <v>614</v>
      </c>
      <c r="BG52" s="44" t="s">
        <v>193</v>
      </c>
      <c r="BH52" s="44">
        <v>1.6</v>
      </c>
      <c r="BI52" s="44">
        <v>1.6</v>
      </c>
      <c r="BJ52" s="44" t="s">
        <v>615</v>
      </c>
      <c r="BK52" s="42" t="s">
        <v>196</v>
      </c>
      <c r="BL52" s="44">
        <v>1.4</v>
      </c>
      <c r="BM52" s="44">
        <v>1.4</v>
      </c>
      <c r="BN52" s="46"/>
      <c r="BO52" s="46"/>
      <c r="BP52" s="46"/>
      <c r="BQ52" s="46"/>
      <c r="BR52" s="44" t="s">
        <v>616</v>
      </c>
      <c r="BS52" s="44" t="s">
        <v>196</v>
      </c>
      <c r="BT52" s="44">
        <v>1.4</v>
      </c>
      <c r="BU52" s="44">
        <v>1.4</v>
      </c>
      <c r="BV52" s="44" t="s">
        <v>617</v>
      </c>
      <c r="BW52" s="44" t="s">
        <v>200</v>
      </c>
      <c r="BX52" s="44">
        <v>1.3</v>
      </c>
      <c r="BY52" s="44">
        <v>1.3</v>
      </c>
      <c r="BZ52" s="44" t="s">
        <v>618</v>
      </c>
      <c r="CA52" s="44" t="s">
        <v>196</v>
      </c>
      <c r="CB52" s="44">
        <v>1.4</v>
      </c>
      <c r="CC52" s="44">
        <v>1.4</v>
      </c>
      <c r="CD52" s="44" t="s">
        <v>619</v>
      </c>
      <c r="CE52" s="44" t="s">
        <v>193</v>
      </c>
      <c r="CF52" s="44">
        <v>1.5</v>
      </c>
      <c r="CG52" s="44">
        <v>1.5</v>
      </c>
      <c r="CH52" s="44" t="s">
        <v>620</v>
      </c>
      <c r="CI52" s="44" t="s">
        <v>193</v>
      </c>
      <c r="CJ52" s="44">
        <v>1.3</v>
      </c>
      <c r="CK52" s="44">
        <v>1.3</v>
      </c>
      <c r="CL52" s="44" t="s">
        <v>621</v>
      </c>
      <c r="CM52" s="44" t="s">
        <v>200</v>
      </c>
      <c r="CN52" s="44">
        <v>1.2</v>
      </c>
      <c r="CO52" s="44">
        <v>1.2</v>
      </c>
    </row>
    <row r="53" spans="1:93" ht="15.75" thickBot="1" x14ac:dyDescent="0.3">
      <c r="A53" s="196" t="s">
        <v>105</v>
      </c>
      <c r="B53" s="179"/>
      <c r="C53" s="12" t="s">
        <v>106</v>
      </c>
      <c r="D53" s="12" t="s">
        <v>107</v>
      </c>
      <c r="E53" s="12" t="s">
        <v>108</v>
      </c>
      <c r="F53" s="12" t="s">
        <v>109</v>
      </c>
      <c r="G53" s="177" t="s">
        <v>110</v>
      </c>
      <c r="H53" s="178"/>
      <c r="I53" s="178"/>
      <c r="J53" s="13" t="s">
        <v>111</v>
      </c>
      <c r="K53" s="8" t="s">
        <v>112</v>
      </c>
      <c r="L53" s="23" t="s">
        <v>113</v>
      </c>
      <c r="N53" s="185" t="s">
        <v>121</v>
      </c>
      <c r="O53" s="186"/>
      <c r="P53" s="308" t="s">
        <v>122</v>
      </c>
      <c r="Q53" s="310"/>
      <c r="R53" s="310"/>
      <c r="S53" s="309"/>
      <c r="U53" s="167" t="str" cm="1">
        <f t="array" aca="1" ref="U53" ca="1">IFERROR(INDEX(INDIRECT($L$7 &amp; "_Cidades"),ROW(A38)),"")</f>
        <v/>
      </c>
      <c r="V53" s="168"/>
      <c r="W53" s="169"/>
      <c r="X53" s="167" t="str" cm="1">
        <f t="array" aca="1" ref="X53" ca="1">IFERROR(INDEX(INDIRECT($L$7 &amp; "_Regioes"),ROW(A38)),"")</f>
        <v/>
      </c>
      <c r="Y53" s="169"/>
      <c r="BD53" s="53"/>
      <c r="BF53" s="44" t="s">
        <v>622</v>
      </c>
      <c r="BG53" s="44" t="s">
        <v>207</v>
      </c>
      <c r="BH53" s="44">
        <v>1.4</v>
      </c>
      <c r="BI53" s="44">
        <v>1.4</v>
      </c>
      <c r="BJ53" s="44" t="s">
        <v>623</v>
      </c>
      <c r="BK53" s="42" t="s">
        <v>196</v>
      </c>
      <c r="BL53" s="44">
        <v>1.3</v>
      </c>
      <c r="BM53" s="44">
        <v>1.3</v>
      </c>
      <c r="BN53" s="46"/>
      <c r="BO53" s="46"/>
      <c r="BP53" s="46"/>
      <c r="BQ53" s="46"/>
      <c r="BR53" s="63" t="s">
        <v>624</v>
      </c>
      <c r="BS53" s="44" t="s">
        <v>196</v>
      </c>
      <c r="BT53" s="44">
        <v>1.3</v>
      </c>
      <c r="BU53" s="44">
        <v>1.3</v>
      </c>
      <c r="BV53" s="44" t="s">
        <v>625</v>
      </c>
      <c r="BW53" s="44" t="s">
        <v>193</v>
      </c>
      <c r="BX53" s="44">
        <v>1.5</v>
      </c>
      <c r="BY53" s="44">
        <v>1.5</v>
      </c>
      <c r="BZ53" s="44" t="s">
        <v>626</v>
      </c>
      <c r="CA53" s="44" t="s">
        <v>207</v>
      </c>
      <c r="CB53" s="44">
        <v>1.5</v>
      </c>
      <c r="CC53" s="44">
        <v>1.5</v>
      </c>
      <c r="CD53" s="44" t="s">
        <v>627</v>
      </c>
      <c r="CE53" s="44" t="s">
        <v>207</v>
      </c>
      <c r="CF53" s="44">
        <v>1.7</v>
      </c>
      <c r="CG53" s="44">
        <v>1.7</v>
      </c>
      <c r="CH53" s="44" t="s">
        <v>628</v>
      </c>
      <c r="CI53" s="44" t="s">
        <v>196</v>
      </c>
      <c r="CJ53" s="44">
        <v>1.2</v>
      </c>
      <c r="CK53" s="44">
        <v>1.2</v>
      </c>
      <c r="CL53" s="63" t="s">
        <v>629</v>
      </c>
      <c r="CM53" s="44" t="s">
        <v>193</v>
      </c>
      <c r="CN53" s="44">
        <v>1.2</v>
      </c>
      <c r="CO53" s="44">
        <v>1.2</v>
      </c>
    </row>
    <row r="54" spans="1:93" ht="15.75" thickBot="1" x14ac:dyDescent="0.3">
      <c r="A54" s="196" t="s">
        <v>115</v>
      </c>
      <c r="B54" s="179"/>
      <c r="C54" s="12" t="s">
        <v>116</v>
      </c>
      <c r="D54" s="12" t="s">
        <v>117</v>
      </c>
      <c r="E54" s="12" t="s">
        <v>117</v>
      </c>
      <c r="F54" s="12" t="s">
        <v>118</v>
      </c>
      <c r="G54" s="177" t="s">
        <v>119</v>
      </c>
      <c r="H54" s="178"/>
      <c r="I54" s="178"/>
      <c r="J54" s="13" t="s">
        <v>120</v>
      </c>
      <c r="K54" s="8" t="s">
        <v>120</v>
      </c>
      <c r="L54" s="23" t="s">
        <v>120</v>
      </c>
      <c r="M54" s="50"/>
      <c r="N54" s="187"/>
      <c r="O54" s="188"/>
      <c r="P54" s="308" t="s">
        <v>123</v>
      </c>
      <c r="Q54" s="309"/>
      <c r="R54" s="308" t="s">
        <v>124</v>
      </c>
      <c r="S54" s="309"/>
      <c r="U54" s="167" t="str" cm="1">
        <f t="array" aca="1" ref="U54" ca="1">IFERROR(INDEX(INDIRECT($L$7 &amp; "_Cidades"),ROW(A39)),"")</f>
        <v/>
      </c>
      <c r="V54" s="168"/>
      <c r="W54" s="169"/>
      <c r="X54" s="167" t="str" cm="1">
        <f t="array" aca="1" ref="X54" ca="1">IFERROR(INDEX(INDIRECT($L$7 &amp; "_Regioes"),ROW(A39)),"")</f>
        <v/>
      </c>
      <c r="Y54" s="169"/>
      <c r="BD54" s="53"/>
      <c r="BF54" s="44" t="s">
        <v>630</v>
      </c>
      <c r="BG54" s="44" t="s">
        <v>203</v>
      </c>
      <c r="BH54" s="44">
        <v>1.5</v>
      </c>
      <c r="BI54" s="44">
        <v>1.5</v>
      </c>
      <c r="BJ54" s="44" t="s">
        <v>631</v>
      </c>
      <c r="BK54" s="42" t="s">
        <v>200</v>
      </c>
      <c r="BL54" s="44">
        <v>1.4</v>
      </c>
      <c r="BM54" s="44">
        <v>1.4</v>
      </c>
      <c r="BN54" s="46"/>
      <c r="BO54" s="46"/>
      <c r="BP54" s="46"/>
      <c r="BQ54" s="46"/>
      <c r="BR54" s="44" t="s">
        <v>632</v>
      </c>
      <c r="BS54" s="44" t="s">
        <v>196</v>
      </c>
      <c r="BT54" s="44">
        <v>1.4</v>
      </c>
      <c r="BU54" s="44">
        <v>1.4</v>
      </c>
      <c r="BV54" s="44" t="s">
        <v>633</v>
      </c>
      <c r="BW54" s="44" t="s">
        <v>193</v>
      </c>
      <c r="BX54" s="44">
        <v>1.4</v>
      </c>
      <c r="BY54" s="44">
        <v>1.4</v>
      </c>
      <c r="BZ54" s="44" t="s">
        <v>634</v>
      </c>
      <c r="CA54" s="44" t="s">
        <v>200</v>
      </c>
      <c r="CB54" s="44">
        <v>1.6</v>
      </c>
      <c r="CC54" s="44">
        <v>1.6</v>
      </c>
      <c r="CD54" s="46"/>
      <c r="CE54" s="46"/>
      <c r="CF54" s="65"/>
      <c r="CG54" s="65"/>
      <c r="CH54" s="44" t="s">
        <v>635</v>
      </c>
      <c r="CI54" s="44" t="s">
        <v>207</v>
      </c>
      <c r="CJ54" s="44">
        <v>1.2</v>
      </c>
      <c r="CK54" s="44">
        <v>1.2</v>
      </c>
      <c r="CL54" s="44" t="s">
        <v>636</v>
      </c>
      <c r="CM54" s="44" t="s">
        <v>193</v>
      </c>
      <c r="CN54" s="44">
        <v>1.1000000000000001</v>
      </c>
      <c r="CO54" s="44">
        <v>1.1000000000000001</v>
      </c>
    </row>
    <row r="55" spans="1:93" ht="15.75" thickBot="1" x14ac:dyDescent="0.3">
      <c r="A55" s="57"/>
      <c r="B55" s="58"/>
      <c r="C55" s="58"/>
      <c r="D55" s="59"/>
      <c r="E55" s="59"/>
      <c r="F55" s="24" t="str">
        <f t="shared" ref="F55:F68" si="0">IF(C55="","",(((D55/2)+E55)*C55)/1)</f>
        <v/>
      </c>
      <c r="G55" s="183"/>
      <c r="H55" s="184"/>
      <c r="I55" s="193"/>
      <c r="J55" s="70" t="str" cm="1">
        <f t="array" ref="J55">IFERROR(
IF(
AND(
OR($I$6="440/220 V",$I$6="440/380 V"),
OR(
G55="3 # 2(2)",
G55="3 # 1/0(1/0)",
G55="3 # 4/0(1/0)",
G55="3x1x35+35",
G55="3x1x70+70",
G55="3x1x120+70",
G55="3x1x185+120"
)
),
"SELECIONAR CABO BIFÁSICO",
IF(
AND(
OR($I$6="127/220 V",$I$6="220/380 V"),
OR(
G55="2 # 2(2)",
G55="2 # 1/0(1/0)",
G55="2 # 4/0(1/0)",
G55="2x1x35+35",
G55="2x1x70+70",
G55="2x1x120+70"
)
),
"SELECIONAR CABO TRIFÁSICO",
IF(
OR($I$6="440/220 V",$I$6="440/380 V"),
INDEX(
$P$71:$S$76,
MATCH(G55,$N$71:$N$76,0),
IF(AND($I$6="440/220 V",$L$6=1),1,
IF(AND($I$6="440/220 V",$L$6=0.8),2,
IF(AND($I$6="440/380 V",$L$6=1),3,
IF(AND($I$6="440/380 V",$L$6=0.8),4,"")
)))
),
INDEX(
$P$57:$S$63,
MATCH(G55,$N$57:$N$63,0),
IF(AND($I$6="127/220 V",$L$6=1),1,
IF(AND($I$6="127/220 V",$L$6=0.8),2,
IF(AND($I$6="220/380 V",$L$6=1),3,
IF(AND($I$6="220/380 V",$L$6=0.8),4,"")
)))
)
)
)
),
""
)</f>
        <v/>
      </c>
      <c r="K55" s="25" t="str">
        <f>IFERROR(IF(G55="","",F55*J55),"")</f>
        <v/>
      </c>
      <c r="L55" s="26" t="str">
        <f t="shared" ref="L55:L68" si="1">IFERROR(IF(K55="","",IF(A55="TR",K55,VLOOKUP(A55,$B$55:$L$68,11,1)+K55)),"")</f>
        <v/>
      </c>
      <c r="M55" s="50"/>
      <c r="N55" s="189"/>
      <c r="O55" s="190"/>
      <c r="P55" s="33" t="s">
        <v>125</v>
      </c>
      <c r="Q55" s="33" t="s">
        <v>126</v>
      </c>
      <c r="R55" s="33" t="s">
        <v>125</v>
      </c>
      <c r="S55" s="33" t="s">
        <v>126</v>
      </c>
      <c r="U55" s="167" t="str" cm="1">
        <f t="array" aca="1" ref="U55" ca="1">IFERROR(INDEX(INDIRECT($L$7 &amp; "_Cidades"),ROW(A40)),"")</f>
        <v/>
      </c>
      <c r="V55" s="168"/>
      <c r="W55" s="169"/>
      <c r="X55" s="167" t="str" cm="1">
        <f t="array" aca="1" ref="X55" ca="1">IFERROR(INDEX(INDIRECT($L$7 &amp; "_Regioes"),ROW(A40)),"")</f>
        <v/>
      </c>
      <c r="Y55" s="169"/>
      <c r="BD55" s="53"/>
      <c r="BF55" s="44" t="s">
        <v>637</v>
      </c>
      <c r="BG55" s="44" t="s">
        <v>207</v>
      </c>
      <c r="BH55" s="44">
        <v>1.3</v>
      </c>
      <c r="BI55" s="44">
        <v>1.3</v>
      </c>
      <c r="BJ55" s="44" t="s">
        <v>638</v>
      </c>
      <c r="BK55" s="42" t="s">
        <v>193</v>
      </c>
      <c r="BL55" s="44">
        <v>1.3</v>
      </c>
      <c r="BM55" s="44">
        <v>1.3</v>
      </c>
      <c r="BN55" s="46"/>
      <c r="BO55" s="46"/>
      <c r="BP55" s="46"/>
      <c r="BQ55" s="46"/>
      <c r="BR55" s="44" t="s">
        <v>639</v>
      </c>
      <c r="BS55" s="44" t="s">
        <v>196</v>
      </c>
      <c r="BT55" s="44">
        <v>1.4</v>
      </c>
      <c r="BU55" s="44">
        <v>1.4</v>
      </c>
      <c r="BV55" s="44" t="s">
        <v>640</v>
      </c>
      <c r="BW55" s="44" t="s">
        <v>203</v>
      </c>
      <c r="BX55" s="44">
        <v>1.6</v>
      </c>
      <c r="BY55" s="44">
        <v>1.6</v>
      </c>
      <c r="BZ55" s="44" t="s">
        <v>641</v>
      </c>
      <c r="CA55" s="44" t="s">
        <v>196</v>
      </c>
      <c r="CB55" s="44">
        <v>1.4</v>
      </c>
      <c r="CC55" s="44">
        <v>1.4</v>
      </c>
      <c r="CD55" s="46"/>
      <c r="CE55" s="46"/>
      <c r="CF55" s="46"/>
      <c r="CG55" s="46"/>
      <c r="CH55" s="44" t="s">
        <v>642</v>
      </c>
      <c r="CI55" s="44" t="s">
        <v>196</v>
      </c>
      <c r="CJ55" s="44">
        <v>1.3</v>
      </c>
      <c r="CK55" s="44">
        <v>1.3</v>
      </c>
      <c r="CL55" s="44" t="s">
        <v>643</v>
      </c>
      <c r="CM55" s="44" t="s">
        <v>200</v>
      </c>
      <c r="CN55" s="44">
        <v>1.4</v>
      </c>
      <c r="CO55" s="44">
        <v>1.4</v>
      </c>
    </row>
    <row r="56" spans="1:93" ht="15.75" customHeight="1" thickBot="1" x14ac:dyDescent="0.3">
      <c r="A56" s="57"/>
      <c r="B56" s="58"/>
      <c r="C56" s="58"/>
      <c r="D56" s="59"/>
      <c r="E56" s="59"/>
      <c r="F56" s="24" t="str">
        <f t="shared" si="0"/>
        <v/>
      </c>
      <c r="G56" s="183"/>
      <c r="H56" s="184"/>
      <c r="I56" s="193"/>
      <c r="J56" s="70" t="str" cm="1">
        <f t="array" ref="J56">IFERROR(
IF(
AND(
OR($I$6="440/220 V",$I$6="440/380 V"),
OR(
G56="3 # 2(2)",
G56="3 # 1/0(1/0)",
G56="3 # 4/0(1/0)",
G56="3x1x35+35",
G56="3x1x70+70",
G56="3x1x120+70",
G56="3x1x185+120"
)
),
"SELECIONAR CABO BIFÁSICO",
IF(
AND(
OR($I$6="127/220 V",$I$6="220/380 V"),
OR(
G56="2 # 2(2)",
G56="2 # 1/0(1/0)",
G56="2 # 4/0(1/0)",
G56="2x1x35+35",
G56="2x1x70+70",
G56="2x1x120+70"
)
),
"SELECIONAR CABO TRIFÁSICO",
IF(
OR($I$6="440/220 V",$I$6="440/380 V"),
INDEX(
$P$71:$S$76,
MATCH(G56,$N$71:$N$76,0),
IF(AND($I$6="440/220 V",$L$6=1),1,
IF(AND($I$6="440/220 V",$L$6=0.8),2,
IF(AND($I$6="440/380 V",$L$6=1),3,
IF(AND($I$6="440/380 V",$L$6=0.8),4,"")
)))
),
INDEX(
$P$57:$S$63,
MATCH(G56,$N$57:$N$63,0),
IF(AND($I$6="127/220 V",$L$6=1),1,
IF(AND($I$6="127/220 V",$L$6=0.8),2,
IF(AND($I$6="220/380 V",$L$6=1),3,
IF(AND($I$6="220/380 V",$L$6=0.8),4,"")
)))
)
)
)
),
""
)</f>
        <v/>
      </c>
      <c r="K56" s="25" t="str">
        <f t="shared" ref="K56:K68" si="2">IFERROR(IF(G56="","",F56*J56),"")</f>
        <v/>
      </c>
      <c r="L56" s="26" t="str">
        <f t="shared" si="1"/>
        <v/>
      </c>
      <c r="N56" s="177" t="s">
        <v>127</v>
      </c>
      <c r="O56" s="178"/>
      <c r="P56" s="178"/>
      <c r="Q56" s="178"/>
      <c r="R56" s="178"/>
      <c r="S56" s="179"/>
      <c r="U56" s="167" t="str" cm="1">
        <f t="array" aca="1" ref="U56" ca="1">IFERROR(INDEX(INDIRECT($L$7 &amp; "_Cidades"),ROW(A41)),"")</f>
        <v/>
      </c>
      <c r="V56" s="168"/>
      <c r="W56" s="169"/>
      <c r="X56" s="167" t="str" cm="1">
        <f t="array" aca="1" ref="X56" ca="1">IFERROR(INDEX(INDIRECT($L$7 &amp; "_Regioes"),ROW(A41)),"")</f>
        <v/>
      </c>
      <c r="Y56" s="169"/>
      <c r="BD56" s="53"/>
      <c r="BF56" s="44" t="s">
        <v>644</v>
      </c>
      <c r="BG56" s="44" t="s">
        <v>203</v>
      </c>
      <c r="BH56" s="44">
        <v>1.8</v>
      </c>
      <c r="BI56" s="44">
        <v>1.8</v>
      </c>
      <c r="BJ56" s="44" t="s">
        <v>645</v>
      </c>
      <c r="BK56" s="42" t="s">
        <v>196</v>
      </c>
      <c r="BL56" s="44">
        <v>1.5</v>
      </c>
      <c r="BM56" s="44">
        <v>1.5</v>
      </c>
      <c r="BN56" s="46"/>
      <c r="BO56" s="46"/>
      <c r="BP56" s="46"/>
      <c r="BQ56" s="46"/>
      <c r="BR56" s="44" t="s">
        <v>646</v>
      </c>
      <c r="BS56" s="44" t="s">
        <v>196</v>
      </c>
      <c r="BT56" s="44">
        <v>1.4</v>
      </c>
      <c r="BU56" s="44">
        <v>1.4</v>
      </c>
      <c r="BV56" s="44" t="s">
        <v>647</v>
      </c>
      <c r="BW56" s="44" t="s">
        <v>207</v>
      </c>
      <c r="BX56" s="44">
        <v>1.3</v>
      </c>
      <c r="BY56" s="44">
        <v>1.3</v>
      </c>
      <c r="BZ56" s="44" t="s">
        <v>648</v>
      </c>
      <c r="CA56" s="44" t="s">
        <v>200</v>
      </c>
      <c r="CB56" s="44">
        <v>1.4</v>
      </c>
      <c r="CC56" s="44">
        <v>1.4</v>
      </c>
      <c r="CD56" s="46"/>
      <c r="CE56" s="46"/>
      <c r="CF56" s="46"/>
      <c r="CG56" s="46"/>
      <c r="CH56" s="44" t="s">
        <v>649</v>
      </c>
      <c r="CI56" s="44" t="s">
        <v>203</v>
      </c>
      <c r="CJ56" s="44">
        <v>1.4</v>
      </c>
      <c r="CK56" s="44">
        <v>1.4</v>
      </c>
      <c r="CL56" s="44" t="s">
        <v>650</v>
      </c>
      <c r="CM56" s="44" t="s">
        <v>196</v>
      </c>
      <c r="CN56" s="44">
        <v>1.4</v>
      </c>
      <c r="CO56" s="44">
        <v>1.4</v>
      </c>
    </row>
    <row r="57" spans="1:93" ht="15.75" customHeight="1" thickBot="1" x14ac:dyDescent="0.3">
      <c r="A57" s="57"/>
      <c r="B57" s="58"/>
      <c r="C57" s="58"/>
      <c r="D57" s="59"/>
      <c r="E57" s="59"/>
      <c r="F57" s="24" t="str">
        <f t="shared" si="0"/>
        <v/>
      </c>
      <c r="G57" s="183"/>
      <c r="H57" s="184"/>
      <c r="I57" s="193"/>
      <c r="J57" s="70" t="str" cm="1">
        <f t="array" ref="J57">IFERROR(
IF(
AND(
OR($I$6="440/220 V",$I$6="440/380 V"),
OR(
G57="3 # 2(2)",
G57="3 # 1/0(1/0)",
G57="3 # 4/0(1/0)",
G57="3x1x35+35",
G57="3x1x70+70",
G57="3x1x120+70",
G57="3x1x185+120"
)
),
"SELECIONAR CABO BIFÁSICO",
IF(
AND(
OR($I$6="127/220 V",$I$6="220/380 V"),
OR(
G57="2 # 2(2)",
G57="2 # 1/0(1/0)",
G57="2 # 4/0(1/0)",
G57="2x1x35+35",
G57="2x1x70+70",
G57="2x1x120+70"
)
),
"SELECIONAR CABO TRIFÁSICO",
IF(
OR($I$6="440/220 V",$I$6="440/380 V"),
INDEX(
$P$71:$S$76,
MATCH(G57,$N$71:$N$76,0),
IF(AND($I$6="440/220 V",$L$6=1),1,
IF(AND($I$6="440/220 V",$L$6=0.8),2,
IF(AND($I$6="440/380 V",$L$6=1),3,
IF(AND($I$6="440/380 V",$L$6=0.8),4,"")
)))
),
INDEX(
$P$57:$S$63,
MATCH(G57,$N$57:$N$63,0),
IF(AND($I$6="127/220 V",$L$6=1),1,
IF(AND($I$6="127/220 V",$L$6=0.8),2,
IF(AND($I$6="220/380 V",$L$6=1),3,
IF(AND($I$6="220/380 V",$L$6=0.8),4,"")
)))
)
)
)
),
""
)</f>
        <v/>
      </c>
      <c r="K57" s="25" t="str">
        <f t="shared" si="2"/>
        <v/>
      </c>
      <c r="L57" s="26" t="str">
        <f t="shared" si="1"/>
        <v/>
      </c>
      <c r="N57" s="191" t="s">
        <v>128</v>
      </c>
      <c r="O57" s="192"/>
      <c r="P57" s="21">
        <v>0.20899999999999999</v>
      </c>
      <c r="Q57" s="21">
        <v>0.21099999999999999</v>
      </c>
      <c r="R57" s="21">
        <v>7.0000000000000007E-2</v>
      </c>
      <c r="S57" s="21">
        <v>7.0000000000000007E-2</v>
      </c>
      <c r="U57" s="167" t="str" cm="1">
        <f t="array" aca="1" ref="U57" ca="1">IFERROR(INDEX(INDIRECT($L$7 &amp; "_Cidades"),ROW(A42)),"")</f>
        <v/>
      </c>
      <c r="V57" s="168"/>
      <c r="W57" s="169"/>
      <c r="X57" s="167" t="str" cm="1">
        <f t="array" aca="1" ref="X57" ca="1">IFERROR(INDEX(INDIRECT($L$7 &amp; "_Regioes"),ROW(A42)),"")</f>
        <v/>
      </c>
      <c r="Y57" s="169"/>
      <c r="BD57" s="53"/>
      <c r="BF57" s="44" t="s">
        <v>651</v>
      </c>
      <c r="BG57" s="44" t="s">
        <v>203</v>
      </c>
      <c r="BH57" s="44">
        <v>1.6</v>
      </c>
      <c r="BI57" s="44">
        <v>1.6</v>
      </c>
      <c r="BJ57" s="44" t="s">
        <v>652</v>
      </c>
      <c r="BK57" s="42" t="s">
        <v>196</v>
      </c>
      <c r="BL57" s="44">
        <v>1.4</v>
      </c>
      <c r="BM57" s="44">
        <v>1.4</v>
      </c>
      <c r="BN57" s="46"/>
      <c r="BO57" s="46"/>
      <c r="BP57" s="46"/>
      <c r="BQ57" s="46"/>
      <c r="BR57" s="63" t="s">
        <v>653</v>
      </c>
      <c r="BS57" s="44" t="s">
        <v>196</v>
      </c>
      <c r="BT57" s="44">
        <v>1.5</v>
      </c>
      <c r="BU57" s="44">
        <v>1.5</v>
      </c>
      <c r="BV57" s="44" t="s">
        <v>654</v>
      </c>
      <c r="BW57" s="44" t="s">
        <v>207</v>
      </c>
      <c r="BX57" s="44">
        <v>1.4</v>
      </c>
      <c r="BY57" s="44">
        <v>1.4</v>
      </c>
      <c r="BZ57" s="44" t="s">
        <v>655</v>
      </c>
      <c r="CA57" s="44" t="s">
        <v>200</v>
      </c>
      <c r="CB57" s="44">
        <v>1.5</v>
      </c>
      <c r="CC57" s="44">
        <v>1.5</v>
      </c>
      <c r="CD57" s="46"/>
      <c r="CE57" s="46"/>
      <c r="CF57" s="46"/>
      <c r="CG57" s="46"/>
      <c r="CH57" s="44" t="s">
        <v>656</v>
      </c>
      <c r="CI57" s="44" t="s">
        <v>196</v>
      </c>
      <c r="CJ57" s="44">
        <v>1.3</v>
      </c>
      <c r="CK57" s="44">
        <v>1.3</v>
      </c>
      <c r="CL57" s="63" t="s">
        <v>657</v>
      </c>
      <c r="CM57" s="44" t="s">
        <v>193</v>
      </c>
      <c r="CN57" s="44">
        <v>1.3</v>
      </c>
      <c r="CO57" s="44">
        <v>1.3</v>
      </c>
    </row>
    <row r="58" spans="1:93" ht="15.75" thickBot="1" x14ac:dyDescent="0.3">
      <c r="A58" s="57"/>
      <c r="B58" s="58"/>
      <c r="C58" s="58"/>
      <c r="D58" s="59"/>
      <c r="E58" s="59"/>
      <c r="F58" s="24" t="str">
        <f t="shared" si="0"/>
        <v/>
      </c>
      <c r="G58" s="183"/>
      <c r="H58" s="184"/>
      <c r="I58" s="193"/>
      <c r="J58" s="70" t="str" cm="1">
        <f t="array" ref="J58">IFERROR(
IF(
AND(
OR($I$6="440/220 V",$I$6="440/380 V"),
OR(
G58="3 # 2(2)",
G58="3 # 1/0(1/0)",
G58="3 # 4/0(1/0)",
G58="3x1x35+35",
G58="3x1x70+70",
G58="3x1x120+70",
G58="3x1x185+120"
)
),
"SELECIONAR CABO BIFÁSICO",
IF(
AND(
OR($I$6="127/220 V",$I$6="220/380 V"),
OR(
G58="2 # 2(2)",
G58="2 # 1/0(1/0)",
G58="2 # 4/0(1/0)",
G58="2x1x35+35",
G58="2x1x70+70",
G58="2x1x120+70"
)
),
"SELECIONAR CABO TRIFÁSICO",
IF(
OR($I$6="440/220 V",$I$6="440/380 V"),
INDEX(
$P$71:$S$76,
MATCH(G58,$N$71:$N$76,0),
IF(AND($I$6="440/220 V",$L$6=1),1,
IF(AND($I$6="440/220 V",$L$6=0.8),2,
IF(AND($I$6="440/380 V",$L$6=1),3,
IF(AND($I$6="440/380 V",$L$6=0.8),4,"")
)))
),
INDEX(
$P$57:$S$63,
MATCH(G58,$N$57:$N$63,0),
IF(AND($I$6="127/220 V",$L$6=1),1,
IF(AND($I$6="127/220 V",$L$6=0.8),2,
IF(AND($I$6="220/380 V",$L$6=1),3,
IF(AND($I$6="220/380 V",$L$6=0.8),4,"")
)))
)
)
)
),
""
)</f>
        <v/>
      </c>
      <c r="K58" s="25" t="str">
        <f t="shared" si="2"/>
        <v/>
      </c>
      <c r="L58" s="26" t="str">
        <f t="shared" si="1"/>
        <v/>
      </c>
      <c r="N58" s="191" t="s">
        <v>129</v>
      </c>
      <c r="O58" s="192"/>
      <c r="P58" s="21">
        <v>0.123</v>
      </c>
      <c r="Q58" s="21">
        <v>0.14599999999999999</v>
      </c>
      <c r="R58" s="21">
        <v>4.3999999999999997E-2</v>
      </c>
      <c r="S58" s="21">
        <v>4.9000000000000002E-2</v>
      </c>
      <c r="U58" s="167" t="str" cm="1">
        <f t="array" aca="1" ref="U58" ca="1">IFERROR(INDEX(INDIRECT($L$7 &amp; "_Cidades"),ROW(A43)),"")</f>
        <v/>
      </c>
      <c r="V58" s="168"/>
      <c r="W58" s="169"/>
      <c r="X58" s="167" t="str" cm="1">
        <f t="array" aca="1" ref="X58" ca="1">IFERROR(INDEX(INDIRECT($L$7 &amp; "_Regioes"),ROW(A43)),"")</f>
        <v/>
      </c>
      <c r="Y58" s="169"/>
      <c r="BD58" s="53"/>
      <c r="BF58" s="44" t="s">
        <v>658</v>
      </c>
      <c r="BG58" s="44" t="s">
        <v>203</v>
      </c>
      <c r="BH58" s="44">
        <v>1.3</v>
      </c>
      <c r="BI58" s="44">
        <v>1.3</v>
      </c>
      <c r="BJ58" s="44" t="s">
        <v>659</v>
      </c>
      <c r="BK58" s="42" t="s">
        <v>203</v>
      </c>
      <c r="BL58" s="44">
        <v>1.6</v>
      </c>
      <c r="BM58" s="44">
        <v>1.6</v>
      </c>
      <c r="BN58" s="46"/>
      <c r="BO58" s="46"/>
      <c r="BP58" s="46"/>
      <c r="BQ58" s="46"/>
      <c r="BR58" s="44" t="s">
        <v>660</v>
      </c>
      <c r="BS58" s="44" t="s">
        <v>196</v>
      </c>
      <c r="BT58" s="44">
        <v>1.4</v>
      </c>
      <c r="BU58" s="44">
        <v>1.4</v>
      </c>
      <c r="BV58" s="44" t="s">
        <v>661</v>
      </c>
      <c r="BW58" s="44" t="s">
        <v>193</v>
      </c>
      <c r="BX58" s="44">
        <v>1.6</v>
      </c>
      <c r="BY58" s="44">
        <v>1.6</v>
      </c>
      <c r="BZ58" s="44" t="s">
        <v>662</v>
      </c>
      <c r="CA58" s="44" t="s">
        <v>207</v>
      </c>
      <c r="CB58" s="44">
        <v>1.4</v>
      </c>
      <c r="CC58" s="44">
        <v>1.4</v>
      </c>
      <c r="CD58" s="46"/>
      <c r="CE58" s="46"/>
      <c r="CF58" s="46"/>
      <c r="CG58" s="46"/>
      <c r="CH58" s="44" t="s">
        <v>663</v>
      </c>
      <c r="CI58" s="44" t="s">
        <v>196</v>
      </c>
      <c r="CJ58" s="44">
        <v>1.6</v>
      </c>
      <c r="CK58" s="44">
        <v>1.6</v>
      </c>
      <c r="CL58" s="44" t="s">
        <v>664</v>
      </c>
      <c r="CM58" s="44" t="s">
        <v>203</v>
      </c>
      <c r="CN58" s="44">
        <v>1.3</v>
      </c>
      <c r="CO58" s="44">
        <v>1.3</v>
      </c>
    </row>
    <row r="59" spans="1:93" ht="15.75" thickBot="1" x14ac:dyDescent="0.3">
      <c r="A59" s="57"/>
      <c r="B59" s="58"/>
      <c r="C59" s="58"/>
      <c r="D59" s="59"/>
      <c r="E59" s="59"/>
      <c r="F59" s="24" t="str">
        <f t="shared" si="0"/>
        <v/>
      </c>
      <c r="G59" s="183"/>
      <c r="H59" s="184"/>
      <c r="I59" s="193"/>
      <c r="J59" s="70" t="str" cm="1">
        <f t="array" ref="J59">IFERROR(
IF(
AND(
OR($I$6="440/220 V",$I$6="440/380 V"),
OR(
G59="3 # 2(2)",
G59="3 # 1/0(1/0)",
G59="3 # 4/0(1/0)",
G59="3x1x35+35",
G59="3x1x70+70",
G59="3x1x120+70",
G59="3x1x185+120"
)
),
"SELECIONAR CABO BIFÁSICO",
IF(
AND(
OR($I$6="127/220 V",$I$6="220/380 V"),
OR(
G59="2 # 2(2)",
G59="2 # 1/0(1/0)",
G59="2 # 4/0(1/0)",
G59="2x1x35+35",
G59="2x1x70+70",
G59="2x1x120+70"
)
),
"SELECIONAR CABO TRIFÁSICO",
IF(
OR($I$6="440/220 V",$I$6="440/380 V"),
INDEX(
$P$71:$S$76,
MATCH(G59,$N$71:$N$76,0),
IF(AND($I$6="440/220 V",$L$6=1),1,
IF(AND($I$6="440/220 V",$L$6=0.8),2,
IF(AND($I$6="440/380 V",$L$6=1),3,
IF(AND($I$6="440/380 V",$L$6=0.8),4,"")
)))
),
INDEX(
$P$57:$S$63,
MATCH(G59,$N$57:$N$63,0),
IF(AND($I$6="127/220 V",$L$6=1),1,
IF(AND($I$6="127/220 V",$L$6=0.8),2,
IF(AND($I$6="220/380 V",$L$6=1),3,
IF(AND($I$6="220/380 V",$L$6=0.8),4,"")
)))
)
)
)
),
""
)</f>
        <v/>
      </c>
      <c r="K59" s="25" t="str">
        <f t="shared" si="2"/>
        <v/>
      </c>
      <c r="L59" s="26" t="str">
        <f t="shared" si="1"/>
        <v/>
      </c>
      <c r="N59" s="191" t="s">
        <v>130</v>
      </c>
      <c r="O59" s="192"/>
      <c r="P59" s="21">
        <v>6.6000000000000003E-2</v>
      </c>
      <c r="Q59" s="32">
        <v>0.09</v>
      </c>
      <c r="R59" s="21">
        <v>2.1999999999999999E-2</v>
      </c>
      <c r="S59" s="21">
        <v>0.03</v>
      </c>
      <c r="U59" s="167" t="str" cm="1">
        <f t="array" aca="1" ref="U59" ca="1">IFERROR(INDEX(INDIRECT($L$7 &amp; "_Cidades"),ROW(A44)),"")</f>
        <v/>
      </c>
      <c r="V59" s="168"/>
      <c r="W59" s="169"/>
      <c r="X59" s="167" t="str" cm="1">
        <f t="array" aca="1" ref="X59" ca="1">IFERROR(INDEX(INDIRECT($L$7 &amp; "_Regioes"),ROW(A44)),"")</f>
        <v/>
      </c>
      <c r="Y59" s="169"/>
      <c r="BD59" s="53"/>
      <c r="BF59" s="44" t="s">
        <v>665</v>
      </c>
      <c r="BG59" s="44" t="s">
        <v>207</v>
      </c>
      <c r="BH59" s="44">
        <v>1.8</v>
      </c>
      <c r="BI59" s="44">
        <v>1.8</v>
      </c>
      <c r="BJ59" s="44" t="s">
        <v>666</v>
      </c>
      <c r="BK59" s="42" t="s">
        <v>203</v>
      </c>
      <c r="BL59" s="44">
        <v>1.5</v>
      </c>
      <c r="BM59" s="44">
        <v>1.5</v>
      </c>
      <c r="BN59" s="46"/>
      <c r="BO59" s="46"/>
      <c r="BP59" s="46"/>
      <c r="BQ59" s="46"/>
      <c r="BR59" s="44" t="s">
        <v>667</v>
      </c>
      <c r="BS59" s="44" t="s">
        <v>196</v>
      </c>
      <c r="BT59" s="44">
        <v>1.3</v>
      </c>
      <c r="BU59" s="44">
        <v>1.3</v>
      </c>
      <c r="BV59" s="44" t="s">
        <v>668</v>
      </c>
      <c r="BW59" s="44" t="s">
        <v>200</v>
      </c>
      <c r="BX59" s="44">
        <v>1.3</v>
      </c>
      <c r="BY59" s="44">
        <v>1.3</v>
      </c>
      <c r="BZ59" s="44" t="s">
        <v>533</v>
      </c>
      <c r="CA59" s="44" t="s">
        <v>200</v>
      </c>
      <c r="CB59" s="44">
        <v>1.4</v>
      </c>
      <c r="CC59" s="44">
        <v>1.4</v>
      </c>
      <c r="CD59" s="46"/>
      <c r="CE59" s="46"/>
      <c r="CF59" s="46"/>
      <c r="CG59" s="46"/>
      <c r="CH59" s="44" t="s">
        <v>669</v>
      </c>
      <c r="CI59" s="44" t="s">
        <v>193</v>
      </c>
      <c r="CJ59" s="44">
        <v>1.3</v>
      </c>
      <c r="CK59" s="44">
        <v>1.3</v>
      </c>
      <c r="CL59" s="44" t="s">
        <v>670</v>
      </c>
      <c r="CM59" s="44" t="s">
        <v>196</v>
      </c>
      <c r="CN59" s="44">
        <v>1.4</v>
      </c>
      <c r="CO59" s="44">
        <v>1.4</v>
      </c>
    </row>
    <row r="60" spans="1:93" ht="15.75" thickBot="1" x14ac:dyDescent="0.3">
      <c r="A60" s="57"/>
      <c r="B60" s="58"/>
      <c r="C60" s="58"/>
      <c r="D60" s="59"/>
      <c r="E60" s="59"/>
      <c r="F60" s="24" t="str">
        <f t="shared" si="0"/>
        <v/>
      </c>
      <c r="G60" s="183"/>
      <c r="H60" s="184"/>
      <c r="I60" s="193"/>
      <c r="J60" s="70" t="str" cm="1">
        <f t="array" ref="J60">IFERROR(
IF(
AND(
OR($I$6="440/220 V",$I$6="440/380 V"),
OR(
G60="3 # 2(2)",
G60="3 # 1/0(1/0)",
G60="3 # 4/0(1/0)",
G60="3x1x35+35",
G60="3x1x70+70",
G60="3x1x120+70",
G60="3x1x185+120"
)
),
"SELECIONAR CABO BIFÁSICO",
IF(
AND(
OR($I$6="127/220 V",$I$6="220/380 V"),
OR(
G60="2 # 2(2)",
G60="2 # 1/0(1/0)",
G60="2 # 4/0(1/0)",
G60="2x1x35+35",
G60="2x1x70+70",
G60="2x1x120+70"
)
),
"SELECIONAR CABO TRIFÁSICO",
IF(
OR($I$6="440/220 V",$I$6="440/380 V"),
INDEX(
$P$71:$S$76,
MATCH(G60,$N$71:$N$76,0),
IF(AND($I$6="440/220 V",$L$6=1),1,
IF(AND($I$6="440/220 V",$L$6=0.8),2,
IF(AND($I$6="440/380 V",$L$6=1),3,
IF(AND($I$6="440/380 V",$L$6=0.8),4,"")
)))
),
INDEX(
$P$57:$S$63,
MATCH(G60,$N$57:$N$63,0),
IF(AND($I$6="127/220 V",$L$6=1),1,
IF(AND($I$6="127/220 V",$L$6=0.8),2,
IF(AND($I$6="220/380 V",$L$6=1),3,
IF(AND($I$6="220/380 V",$L$6=0.8),4,"")
)))
)
)
)
),
""
)</f>
        <v/>
      </c>
      <c r="K60" s="25" t="str">
        <f t="shared" si="2"/>
        <v/>
      </c>
      <c r="L60" s="26" t="str">
        <f t="shared" si="1"/>
        <v/>
      </c>
      <c r="N60" s="191" t="s">
        <v>1072</v>
      </c>
      <c r="O60" s="192"/>
      <c r="P60" s="21">
        <v>0.23100000000000001</v>
      </c>
      <c r="Q60" s="21">
        <v>0.19800000000000001</v>
      </c>
      <c r="R60" s="21">
        <v>7.6999999999999999E-2</v>
      </c>
      <c r="S60" s="21">
        <v>6.6000000000000003E-2</v>
      </c>
      <c r="U60" s="167" t="str" cm="1">
        <f t="array" aca="1" ref="U60" ca="1">IFERROR(INDEX(INDIRECT($L$7 &amp; "_Cidades"),ROW(A45)),"")</f>
        <v/>
      </c>
      <c r="V60" s="168"/>
      <c r="W60" s="169"/>
      <c r="X60" s="167" t="str" cm="1">
        <f t="array" aca="1" ref="X60" ca="1">IFERROR(INDEX(INDIRECT($L$7 &amp; "_Regioes"),ROW(A45)),"")</f>
        <v/>
      </c>
      <c r="Y60" s="169"/>
      <c r="BD60" s="53"/>
      <c r="BF60" s="44" t="s">
        <v>671</v>
      </c>
      <c r="BG60" s="44" t="s">
        <v>193</v>
      </c>
      <c r="BH60" s="44">
        <v>1.5</v>
      </c>
      <c r="BI60" s="44">
        <v>1.5</v>
      </c>
      <c r="BJ60" s="44" t="s">
        <v>672</v>
      </c>
      <c r="BK60" s="42" t="s">
        <v>196</v>
      </c>
      <c r="BL60" s="44">
        <v>1.4</v>
      </c>
      <c r="BM60" s="44">
        <v>1.4</v>
      </c>
      <c r="BN60" s="46"/>
      <c r="BO60" s="46"/>
      <c r="BP60" s="46"/>
      <c r="BQ60" s="46"/>
      <c r="BR60" s="44" t="s">
        <v>673</v>
      </c>
      <c r="BS60" s="44" t="s">
        <v>196</v>
      </c>
      <c r="BT60" s="44">
        <v>1.3</v>
      </c>
      <c r="BU60" s="44">
        <v>1.3</v>
      </c>
      <c r="BV60" s="44" t="s">
        <v>674</v>
      </c>
      <c r="BW60" s="44" t="s">
        <v>203</v>
      </c>
      <c r="BX60" s="44">
        <v>1.5</v>
      </c>
      <c r="BY60" s="44">
        <v>1.5</v>
      </c>
      <c r="BZ60" s="44" t="s">
        <v>675</v>
      </c>
      <c r="CA60" s="44" t="s">
        <v>200</v>
      </c>
      <c r="CB60" s="44">
        <v>1.4</v>
      </c>
      <c r="CC60" s="44">
        <v>1.4</v>
      </c>
      <c r="CD60" s="46"/>
      <c r="CE60" s="46"/>
      <c r="CF60" s="46"/>
      <c r="CG60" s="46"/>
      <c r="CH60" s="44" t="s">
        <v>676</v>
      </c>
      <c r="CI60" s="44" t="s">
        <v>203</v>
      </c>
      <c r="CJ60" s="44">
        <v>1.4</v>
      </c>
      <c r="CK60" s="44">
        <v>1.4</v>
      </c>
      <c r="CL60" s="44" t="s">
        <v>677</v>
      </c>
      <c r="CM60" s="44" t="s">
        <v>200</v>
      </c>
      <c r="CN60" s="44">
        <v>1.3</v>
      </c>
      <c r="CO60" s="44">
        <v>1.3</v>
      </c>
    </row>
    <row r="61" spans="1:93" ht="15.75" customHeight="1" thickBot="1" x14ac:dyDescent="0.3">
      <c r="A61" s="57"/>
      <c r="B61" s="58"/>
      <c r="C61" s="58"/>
      <c r="D61" s="60"/>
      <c r="E61" s="60"/>
      <c r="F61" s="24" t="str">
        <f t="shared" si="0"/>
        <v/>
      </c>
      <c r="G61" s="183"/>
      <c r="H61" s="184"/>
      <c r="I61" s="193"/>
      <c r="J61" s="70" t="str" cm="1">
        <f t="array" ref="J61">IFERROR(
IF(
AND(
OR($I$6="440/220 V",$I$6="440/380 V"),
OR(
G61="3 # 2(2)",
G61="3 # 1/0(1/0)",
G61="3 # 4/0(1/0)",
G61="3x1x35+35",
G61="3x1x70+70",
G61="3x1x120+70",
G61="3x1x185+120"
)
),
"SELECIONAR CABO BIFÁSICO",
IF(
AND(
OR($I$6="127/220 V",$I$6="220/380 V"),
OR(
G61="2 # 2(2)",
G61="2 # 1/0(1/0)",
G61="2 # 4/0(1/0)",
G61="2x1x35+35",
G61="2x1x70+70",
G61="2x1x120+70"
)
),
"SELECIONAR CABO TRIFÁSICO",
IF(
OR($I$6="440/220 V",$I$6="440/380 V"),
INDEX(
$P$71:$S$76,
MATCH(G61,$N$71:$N$76,0),
IF(AND($I$6="440/220 V",$L$6=1),1,
IF(AND($I$6="440/220 V",$L$6=0.8),2,
IF(AND($I$6="440/380 V",$L$6=1),3,
IF(AND($I$6="440/380 V",$L$6=0.8),4,"")
)))
),
INDEX(
$P$57:$S$63,
MATCH(G61,$N$57:$N$63,0),
IF(AND($I$6="127/220 V",$L$6=1),1,
IF(AND($I$6="127/220 V",$L$6=0.8),2,
IF(AND($I$6="220/380 V",$L$6=1),3,
IF(AND($I$6="220/380 V",$L$6=0.8),4,"")
)))
)
)
)
),
""
)</f>
        <v/>
      </c>
      <c r="K61" s="25" t="str">
        <f t="shared" si="2"/>
        <v/>
      </c>
      <c r="L61" s="26" t="str">
        <f t="shared" si="1"/>
        <v/>
      </c>
      <c r="N61" s="191" t="s">
        <v>131</v>
      </c>
      <c r="O61" s="192"/>
      <c r="P61" s="21">
        <v>0.11799999999999999</v>
      </c>
      <c r="Q61" s="21">
        <v>0.106</v>
      </c>
      <c r="R61" s="21">
        <v>0.04</v>
      </c>
      <c r="S61" s="21">
        <v>3.5999999999999997E-2</v>
      </c>
      <c r="U61" s="167" t="str" cm="1">
        <f t="array" aca="1" ref="U61" ca="1">IFERROR(INDEX(INDIRECT($L$7 &amp; "_Cidades"),ROW(A46)),"")</f>
        <v/>
      </c>
      <c r="V61" s="168"/>
      <c r="W61" s="169"/>
      <c r="X61" s="167" t="str" cm="1">
        <f t="array" aca="1" ref="X61" ca="1">IFERROR(INDEX(INDIRECT($L$7 &amp; "_Regioes"),ROW(A46)),"")</f>
        <v/>
      </c>
      <c r="Y61" s="169"/>
      <c r="BD61" s="53"/>
      <c r="BF61" s="44" t="s">
        <v>678</v>
      </c>
      <c r="BG61" s="44" t="s">
        <v>203</v>
      </c>
      <c r="BH61" s="44">
        <v>1.7</v>
      </c>
      <c r="BI61" s="44">
        <v>1.7</v>
      </c>
      <c r="BJ61" s="44" t="s">
        <v>679</v>
      </c>
      <c r="BK61" s="42" t="s">
        <v>203</v>
      </c>
      <c r="BL61" s="44">
        <v>1.4</v>
      </c>
      <c r="BM61" s="44">
        <v>1.4</v>
      </c>
      <c r="BN61" s="46"/>
      <c r="BO61" s="46"/>
      <c r="BP61" s="46"/>
      <c r="BQ61" s="46"/>
      <c r="BR61" s="44" t="s">
        <v>680</v>
      </c>
      <c r="BS61" s="44" t="s">
        <v>196</v>
      </c>
      <c r="BT61" s="44">
        <v>1.4</v>
      </c>
      <c r="BU61" s="44">
        <v>1.4</v>
      </c>
      <c r="BV61" s="44" t="s">
        <v>681</v>
      </c>
      <c r="BW61" s="44" t="s">
        <v>203</v>
      </c>
      <c r="BX61" s="44">
        <v>1.5</v>
      </c>
      <c r="BY61" s="44">
        <v>1.5</v>
      </c>
      <c r="BZ61" s="44" t="s">
        <v>682</v>
      </c>
      <c r="CA61" s="44" t="s">
        <v>196</v>
      </c>
      <c r="CB61" s="44">
        <v>1.4</v>
      </c>
      <c r="CC61" s="44">
        <v>1.4</v>
      </c>
      <c r="CD61" s="46"/>
      <c r="CE61" s="46"/>
      <c r="CF61" s="46"/>
      <c r="CG61" s="46"/>
      <c r="CH61" s="44" t="s">
        <v>683</v>
      </c>
      <c r="CI61" s="44" t="s">
        <v>193</v>
      </c>
      <c r="CJ61" s="44">
        <v>1.5</v>
      </c>
      <c r="CK61" s="44">
        <v>1.5</v>
      </c>
      <c r="CL61" s="44" t="s">
        <v>684</v>
      </c>
      <c r="CM61" s="44" t="s">
        <v>193</v>
      </c>
      <c r="CN61" s="44">
        <v>1.3</v>
      </c>
      <c r="CO61" s="44">
        <v>1.3</v>
      </c>
    </row>
    <row r="62" spans="1:93" ht="15.75" customHeight="1" thickBot="1" x14ac:dyDescent="0.3">
      <c r="A62" s="57"/>
      <c r="B62" s="58"/>
      <c r="C62" s="58"/>
      <c r="D62" s="60"/>
      <c r="E62" s="60"/>
      <c r="F62" s="24" t="str">
        <f t="shared" si="0"/>
        <v/>
      </c>
      <c r="G62" s="183"/>
      <c r="H62" s="184"/>
      <c r="I62" s="193"/>
      <c r="J62" s="70" t="str" cm="1">
        <f t="array" ref="J62">IFERROR(
IF(
AND(
OR($I$6="440/220 V",$I$6="440/380 V"),
OR(
G62="3 # 2(2)",
G62="3 # 1/0(1/0)",
G62="3 # 4/0(1/0)",
G62="3x1x35+35",
G62="3x1x70+70",
G62="3x1x120+70",
G62="3x1x185+120"
)
),
"SELECIONAR CABO BIFÁSICO",
IF(
AND(
OR($I$6="127/220 V",$I$6="220/380 V"),
OR(
G62="2 # 2(2)",
G62="2 # 1/0(1/0)",
G62="2 # 4/0(1/0)",
G62="2x1x35+35",
G62="2x1x70+70",
G62="2x1x120+70"
)
),
"SELECIONAR CABO TRIFÁSICO",
IF(
OR($I$6="440/220 V",$I$6="440/380 V"),
INDEX(
$P$71:$S$76,
MATCH(G62,$N$71:$N$76,0),
IF(AND($I$6="440/220 V",$L$6=1),1,
IF(AND($I$6="440/220 V",$L$6=0.8),2,
IF(AND($I$6="440/380 V",$L$6=1),3,
IF(AND($I$6="440/380 V",$L$6=0.8),4,"")
)))
),
INDEX(
$P$57:$S$63,
MATCH(G62,$N$57:$N$63,0),
IF(AND($I$6="127/220 V",$L$6=1),1,
IF(AND($I$6="127/220 V",$L$6=0.8),2,
IF(AND($I$6="220/380 V",$L$6=1),3,
IF(AND($I$6="220/380 V",$L$6=0.8),4,"")
)))
)
)
)
),
""
)</f>
        <v/>
      </c>
      <c r="K62" s="25" t="str">
        <f t="shared" si="2"/>
        <v/>
      </c>
      <c r="L62" s="26" t="str">
        <f t="shared" si="1"/>
        <v/>
      </c>
      <c r="N62" s="191" t="s">
        <v>132</v>
      </c>
      <c r="O62" s="192"/>
      <c r="P62" s="21">
        <v>7.0999999999999994E-2</v>
      </c>
      <c r="Q62" s="21">
        <v>6.8000000000000005E-2</v>
      </c>
      <c r="R62" s="21">
        <v>2.4E-2</v>
      </c>
      <c r="S62" s="21">
        <v>2.3E-2</v>
      </c>
      <c r="U62" s="167" t="str" cm="1">
        <f t="array" aca="1" ref="U62" ca="1">IFERROR(INDEX(INDIRECT($L$7 &amp; "_Cidades"),ROW(A47)),"")</f>
        <v/>
      </c>
      <c r="V62" s="168"/>
      <c r="W62" s="169"/>
      <c r="X62" s="167" t="str" cm="1">
        <f t="array" aca="1" ref="X62" ca="1">IFERROR(INDEX(INDIRECT($L$7 &amp; "_Regioes"),ROW(A47)),"")</f>
        <v/>
      </c>
      <c r="Y62" s="169"/>
      <c r="BD62" s="53"/>
      <c r="BF62" s="44" t="s">
        <v>685</v>
      </c>
      <c r="BG62" s="44" t="s">
        <v>203</v>
      </c>
      <c r="BH62" s="44">
        <v>1.8</v>
      </c>
      <c r="BI62" s="44">
        <v>1.8</v>
      </c>
      <c r="BJ62" s="44" t="s">
        <v>686</v>
      </c>
      <c r="BK62" s="42" t="s">
        <v>207</v>
      </c>
      <c r="BL62" s="44">
        <v>1.4</v>
      </c>
      <c r="BM62" s="44">
        <v>1.4</v>
      </c>
      <c r="BN62" s="46"/>
      <c r="BO62" s="46"/>
      <c r="BP62" s="46"/>
      <c r="BQ62" s="46"/>
      <c r="BR62" s="44" t="s">
        <v>687</v>
      </c>
      <c r="BS62" s="44" t="s">
        <v>193</v>
      </c>
      <c r="BT62" s="44">
        <v>1.1000000000000001</v>
      </c>
      <c r="BU62" s="44">
        <v>1.1000000000000001</v>
      </c>
      <c r="BV62" s="44" t="s">
        <v>688</v>
      </c>
      <c r="BW62" s="44" t="s">
        <v>203</v>
      </c>
      <c r="BX62" s="44">
        <v>1.5</v>
      </c>
      <c r="BY62" s="44">
        <v>1.5</v>
      </c>
      <c r="BZ62" s="44" t="s">
        <v>689</v>
      </c>
      <c r="CA62" s="44" t="s">
        <v>207</v>
      </c>
      <c r="CB62" s="44">
        <v>1.3</v>
      </c>
      <c r="CC62" s="44">
        <v>1.3</v>
      </c>
      <c r="CD62" s="46"/>
      <c r="CE62" s="46"/>
      <c r="CF62" s="46"/>
      <c r="CG62" s="46"/>
      <c r="CH62" s="44" t="s">
        <v>690</v>
      </c>
      <c r="CI62" s="44" t="s">
        <v>207</v>
      </c>
      <c r="CJ62" s="44">
        <v>1.5</v>
      </c>
      <c r="CK62" s="44">
        <v>1.5</v>
      </c>
      <c r="CL62" s="44" t="s">
        <v>691</v>
      </c>
      <c r="CM62" s="44" t="s">
        <v>200</v>
      </c>
      <c r="CN62" s="44">
        <v>1.3</v>
      </c>
      <c r="CO62" s="44">
        <v>1.3</v>
      </c>
    </row>
    <row r="63" spans="1:93" ht="15.75" thickBot="1" x14ac:dyDescent="0.3">
      <c r="A63" s="57"/>
      <c r="B63" s="58"/>
      <c r="C63" s="58"/>
      <c r="D63" s="60"/>
      <c r="E63" s="60"/>
      <c r="F63" s="24" t="str">
        <f t="shared" si="0"/>
        <v/>
      </c>
      <c r="G63" s="183"/>
      <c r="H63" s="184"/>
      <c r="I63" s="193"/>
      <c r="J63" s="70" t="str" cm="1">
        <f t="array" ref="J63">IFERROR(
IF(
AND(
OR($I$6="440/220 V",$I$6="440/380 V"),
OR(
G63="3 # 2(2)",
G63="3 # 1/0(1/0)",
G63="3 # 4/0(1/0)",
G63="3x1x35+35",
G63="3x1x70+70",
G63="3x1x120+70",
G63="3x1x185+120"
)
),
"SELECIONAR CABO BIFÁSICO",
IF(
AND(
OR($I$6="127/220 V",$I$6="220/380 V"),
OR(
G63="2 # 2(2)",
G63="2 # 1/0(1/0)",
G63="2 # 4/0(1/0)",
G63="2x1x35+35",
G63="2x1x70+70",
G63="2x1x120+70"
)
),
"SELECIONAR CABO TRIFÁSICO",
IF(
OR($I$6="440/220 V",$I$6="440/380 V"),
INDEX(
$P$71:$S$76,
MATCH(G63,$N$71:$N$76,0),
IF(AND($I$6="440/220 V",$L$6=1),1,
IF(AND($I$6="440/220 V",$L$6=0.8),2,
IF(AND($I$6="440/380 V",$L$6=1),3,
IF(AND($I$6="440/380 V",$L$6=0.8),4,"")
)))
),
INDEX(
$P$57:$S$63,
MATCH(G63,$N$57:$N$63,0),
IF(AND($I$6="127/220 V",$L$6=1),1,
IF(AND($I$6="127/220 V",$L$6=0.8),2,
IF(AND($I$6="220/380 V",$L$6=1),3,
IF(AND($I$6="220/380 V",$L$6=0.8),4,"")
)))
)
)
)
),
""
)</f>
        <v/>
      </c>
      <c r="K63" s="25" t="str">
        <f t="shared" si="2"/>
        <v/>
      </c>
      <c r="L63" s="26" t="str">
        <f t="shared" si="1"/>
        <v/>
      </c>
      <c r="N63" s="191" t="s">
        <v>133</v>
      </c>
      <c r="O63" s="192"/>
      <c r="P63" s="21">
        <v>4.3999999999999997E-2</v>
      </c>
      <c r="Q63" s="32">
        <v>0.05</v>
      </c>
      <c r="R63" s="21">
        <v>1.4999999999999999E-2</v>
      </c>
      <c r="S63" s="21">
        <v>1.7000000000000001E-2</v>
      </c>
      <c r="U63" s="167" t="str" cm="1">
        <f t="array" aca="1" ref="U63" ca="1">IFERROR(INDEX(INDIRECT($L$7 &amp; "_Cidades"),ROW(A48)),"")</f>
        <v/>
      </c>
      <c r="V63" s="168"/>
      <c r="W63" s="169"/>
      <c r="X63" s="167" t="str" cm="1">
        <f t="array" aca="1" ref="X63" ca="1">IFERROR(INDEX(INDIRECT($L$7 &amp; "_Regioes"),ROW(A48)),"")</f>
        <v/>
      </c>
      <c r="Y63" s="169"/>
      <c r="BD63" s="53"/>
      <c r="BF63" s="44" t="s">
        <v>692</v>
      </c>
      <c r="BG63" s="44" t="s">
        <v>203</v>
      </c>
      <c r="BH63" s="44">
        <v>1.9</v>
      </c>
      <c r="BI63" s="44">
        <v>1.9</v>
      </c>
      <c r="BJ63" s="44" t="s">
        <v>693</v>
      </c>
      <c r="BK63" s="42" t="s">
        <v>200</v>
      </c>
      <c r="BL63" s="44">
        <v>1.6</v>
      </c>
      <c r="BM63" s="44">
        <v>1.6</v>
      </c>
      <c r="BN63" s="46"/>
      <c r="BO63" s="46"/>
      <c r="BP63" s="46"/>
      <c r="BQ63" s="46"/>
      <c r="BR63" s="44" t="s">
        <v>694</v>
      </c>
      <c r="BS63" s="44" t="s">
        <v>196</v>
      </c>
      <c r="BT63" s="44">
        <v>1.1000000000000001</v>
      </c>
      <c r="BU63" s="44">
        <v>1.1000000000000001</v>
      </c>
      <c r="BV63" s="44" t="s">
        <v>695</v>
      </c>
      <c r="BW63" s="44" t="s">
        <v>207</v>
      </c>
      <c r="BX63" s="44">
        <v>1.4</v>
      </c>
      <c r="BY63" s="44">
        <v>1.4</v>
      </c>
      <c r="BZ63" s="44" t="s">
        <v>696</v>
      </c>
      <c r="CA63" s="44" t="s">
        <v>200</v>
      </c>
      <c r="CB63" s="44">
        <v>1.5</v>
      </c>
      <c r="CC63" s="44">
        <v>1.5</v>
      </c>
      <c r="CD63" s="46"/>
      <c r="CE63" s="46"/>
      <c r="CF63" s="46"/>
      <c r="CG63" s="46"/>
      <c r="CH63" s="44" t="s">
        <v>697</v>
      </c>
      <c r="CI63" s="44" t="s">
        <v>193</v>
      </c>
      <c r="CJ63" s="44">
        <v>1.3</v>
      </c>
      <c r="CK63" s="44">
        <v>1.3</v>
      </c>
      <c r="CL63" s="44" t="s">
        <v>698</v>
      </c>
      <c r="CM63" s="44" t="s">
        <v>200</v>
      </c>
      <c r="CN63" s="44">
        <v>1.3</v>
      </c>
      <c r="CO63" s="44">
        <v>1.3</v>
      </c>
    </row>
    <row r="64" spans="1:93" ht="15.75" thickBot="1" x14ac:dyDescent="0.3">
      <c r="A64" s="57"/>
      <c r="B64" s="58"/>
      <c r="C64" s="58"/>
      <c r="D64" s="60"/>
      <c r="E64" s="60"/>
      <c r="F64" s="24" t="str">
        <f t="shared" si="0"/>
        <v/>
      </c>
      <c r="G64" s="183"/>
      <c r="H64" s="184"/>
      <c r="I64" s="193"/>
      <c r="J64" s="70" t="str" cm="1">
        <f t="array" ref="J64">IFERROR(
IF(
AND(
OR($I$6="440/220 V",$I$6="440/380 V"),
OR(
G64="3 # 2(2)",
G64="3 # 1/0(1/0)",
G64="3 # 4/0(1/0)",
G64="3x1x35+35",
G64="3x1x70+70",
G64="3x1x120+70",
G64="3x1x185+120"
)
),
"SELECIONAR CABO BIFÁSICO",
IF(
AND(
OR($I$6="127/220 V",$I$6="220/380 V"),
OR(
G64="2 # 2(2)",
G64="2 # 1/0(1/0)",
G64="2 # 4/0(1/0)",
G64="2x1x35+35",
G64="2x1x70+70",
G64="2x1x120+70"
)
),
"SELECIONAR CABO TRIFÁSICO",
IF(
OR($I$6="440/220 V",$I$6="440/380 V"),
INDEX(
$P$71:$S$76,
MATCH(G64,$N$71:$N$76,0),
IF(AND($I$6="440/220 V",$L$6=1),1,
IF(AND($I$6="440/220 V",$L$6=0.8),2,
IF(AND($I$6="440/380 V",$L$6=1),3,
IF(AND($I$6="440/380 V",$L$6=0.8),4,"")
)))
),
INDEX(
$P$57:$S$63,
MATCH(G64,$N$57:$N$63,0),
IF(AND($I$6="127/220 V",$L$6=1),1,
IF(AND($I$6="127/220 V",$L$6=0.8),2,
IF(AND($I$6="220/380 V",$L$6=1),3,
IF(AND($I$6="220/380 V",$L$6=0.8),4,"")
)))
)
)
)
),
""
)</f>
        <v/>
      </c>
      <c r="K64" s="25" t="str">
        <f t="shared" si="2"/>
        <v/>
      </c>
      <c r="L64" s="26" t="str">
        <f t="shared" si="1"/>
        <v/>
      </c>
      <c r="U64" s="167" t="str" cm="1">
        <f t="array" aca="1" ref="U64" ca="1">IFERROR(INDEX(INDIRECT($L$7 &amp; "_Cidades"),ROW(A49)),"")</f>
        <v/>
      </c>
      <c r="V64" s="168"/>
      <c r="W64" s="169"/>
      <c r="X64" s="167" t="str" cm="1">
        <f t="array" aca="1" ref="X64" ca="1">IFERROR(INDEX(INDIRECT($L$7 &amp; "_Regioes"),ROW(A49)),"")</f>
        <v/>
      </c>
      <c r="Y64" s="169"/>
      <c r="BD64" s="53"/>
      <c r="BF64" s="44" t="s">
        <v>518</v>
      </c>
      <c r="BG64" s="44" t="s">
        <v>203</v>
      </c>
      <c r="BH64" s="44">
        <v>1.6</v>
      </c>
      <c r="BI64" s="44">
        <v>1.6</v>
      </c>
      <c r="BJ64" s="44" t="s">
        <v>699</v>
      </c>
      <c r="BK64" s="42" t="s">
        <v>193</v>
      </c>
      <c r="BL64" s="44">
        <v>1.7</v>
      </c>
      <c r="BM64" s="44">
        <v>1.7</v>
      </c>
      <c r="BN64" s="46"/>
      <c r="BO64" s="46"/>
      <c r="BP64" s="46"/>
      <c r="BQ64" s="46"/>
      <c r="BR64" s="44" t="s">
        <v>700</v>
      </c>
      <c r="BS64" s="44" t="s">
        <v>196</v>
      </c>
      <c r="BT64" s="44">
        <v>1.4</v>
      </c>
      <c r="BU64" s="44">
        <v>1.4</v>
      </c>
      <c r="BV64" s="44" t="s">
        <v>701</v>
      </c>
      <c r="BW64" s="44" t="s">
        <v>200</v>
      </c>
      <c r="BX64" s="44">
        <v>1.4</v>
      </c>
      <c r="BY64" s="44">
        <v>1.4</v>
      </c>
      <c r="BZ64" s="44" t="s">
        <v>702</v>
      </c>
      <c r="CA64" s="44" t="s">
        <v>207</v>
      </c>
      <c r="CB64" s="44">
        <v>1.3</v>
      </c>
      <c r="CC64" s="44">
        <v>1.3</v>
      </c>
      <c r="CD64" s="46"/>
      <c r="CE64" s="46"/>
      <c r="CF64" s="46"/>
      <c r="CG64" s="46"/>
      <c r="CH64" s="44" t="s">
        <v>703</v>
      </c>
      <c r="CI64" s="44" t="s">
        <v>203</v>
      </c>
      <c r="CJ64" s="44">
        <v>1.3</v>
      </c>
      <c r="CK64" s="44">
        <v>1.3</v>
      </c>
      <c r="CL64" s="44" t="s">
        <v>704</v>
      </c>
      <c r="CM64" s="44" t="s">
        <v>200</v>
      </c>
      <c r="CN64" s="44">
        <v>1.4</v>
      </c>
      <c r="CO64" s="44">
        <v>1.4</v>
      </c>
    </row>
    <row r="65" spans="1:94" ht="15.75" customHeight="1" thickBot="1" x14ac:dyDescent="0.3">
      <c r="A65" s="57"/>
      <c r="B65" s="58"/>
      <c r="C65" s="58"/>
      <c r="D65" s="60"/>
      <c r="E65" s="60"/>
      <c r="F65" s="24" t="str">
        <f t="shared" si="0"/>
        <v/>
      </c>
      <c r="G65" s="183"/>
      <c r="H65" s="184"/>
      <c r="I65" s="193"/>
      <c r="J65" s="70" t="str" cm="1">
        <f t="array" ref="J65">IFERROR(
IF(
AND(
OR($I$6="440/220 V",$I$6="440/380 V"),
OR(
G65="3 # 2(2)",
G65="3 # 1/0(1/0)",
G65="3 # 4/0(1/0)",
G65="3x1x35+35",
G65="3x1x70+70",
G65="3x1x120+70",
G65="3x1x185+120"
)
),
"SELECIONAR CABO BIFÁSICO",
IF(
AND(
OR($I$6="127/220 V",$I$6="220/380 V"),
OR(
G65="2 # 2(2)",
G65="2 # 1/0(1/0)",
G65="2 # 4/0(1/0)",
G65="2x1x35+35",
G65="2x1x70+70",
G65="2x1x120+70"
)
),
"SELECIONAR CABO TRIFÁSICO",
IF(
OR($I$6="440/220 V",$I$6="440/380 V"),
INDEX(
$P$71:$S$76,
MATCH(G65,$N$71:$N$76,0),
IF(AND($I$6="440/220 V",$L$6=1),1,
IF(AND($I$6="440/220 V",$L$6=0.8),2,
IF(AND($I$6="440/380 V",$L$6=1),3,
IF(AND($I$6="440/380 V",$L$6=0.8),4,"")
)))
),
INDEX(
$P$57:$S$63,
MATCH(G65,$N$57:$N$63,0),
IF(AND($I$6="127/220 V",$L$6=1),1,
IF(AND($I$6="127/220 V",$L$6=0.8),2,
IF(AND($I$6="220/380 V",$L$6=1),3,
IF(AND($I$6="220/380 V",$L$6=0.8),4,"")
)))
)
)
)
),
""
)</f>
        <v/>
      </c>
      <c r="K65" s="25" t="str">
        <f t="shared" si="2"/>
        <v/>
      </c>
      <c r="L65" s="26" t="str">
        <f t="shared" si="1"/>
        <v/>
      </c>
      <c r="N65" s="322" t="s">
        <v>114</v>
      </c>
      <c r="O65" s="322"/>
      <c r="P65" s="322"/>
      <c r="Q65" s="322"/>
      <c r="R65" s="322"/>
      <c r="S65" s="322"/>
      <c r="U65" s="167" t="str" cm="1">
        <f t="array" aca="1" ref="U65" ca="1">IFERROR(INDEX(INDIRECT($L$7 &amp; "_Cidades"),ROW(A50)),"")</f>
        <v/>
      </c>
      <c r="V65" s="168"/>
      <c r="W65" s="169"/>
      <c r="X65" s="167" t="str" cm="1">
        <f t="array" aca="1" ref="X65" ca="1">IFERROR(INDEX(INDIRECT($L$7 &amp; "_Regioes"),ROW(A50)),"")</f>
        <v/>
      </c>
      <c r="Y65" s="169"/>
      <c r="BD65" s="53"/>
      <c r="BF65" s="44" t="s">
        <v>705</v>
      </c>
      <c r="BG65" s="44" t="s">
        <v>207</v>
      </c>
      <c r="BH65" s="44">
        <v>1.7</v>
      </c>
      <c r="BI65" s="44">
        <v>1.7</v>
      </c>
      <c r="BJ65" s="44" t="s">
        <v>706</v>
      </c>
      <c r="BK65" s="42" t="s">
        <v>207</v>
      </c>
      <c r="BL65" s="44">
        <v>1.3</v>
      </c>
      <c r="BM65" s="44">
        <v>1.3</v>
      </c>
      <c r="BN65" s="46"/>
      <c r="BO65" s="46"/>
      <c r="BP65" s="46"/>
      <c r="BQ65" s="46"/>
      <c r="BR65" s="44" t="s">
        <v>707</v>
      </c>
      <c r="BS65" s="44" t="s">
        <v>196</v>
      </c>
      <c r="BT65" s="44">
        <v>1.3</v>
      </c>
      <c r="BU65" s="44">
        <v>1.3</v>
      </c>
      <c r="BV65" s="44" t="s">
        <v>708</v>
      </c>
      <c r="BW65" s="44" t="s">
        <v>193</v>
      </c>
      <c r="BX65" s="44">
        <v>1.5</v>
      </c>
      <c r="BY65" s="44">
        <v>1.5</v>
      </c>
      <c r="BZ65" s="44" t="s">
        <v>709</v>
      </c>
      <c r="CA65" s="44" t="s">
        <v>196</v>
      </c>
      <c r="CB65" s="44">
        <v>2.2000000000000002</v>
      </c>
      <c r="CC65" s="44">
        <v>2.2000000000000002</v>
      </c>
      <c r="CD65" s="46"/>
      <c r="CE65" s="46"/>
      <c r="CF65" s="46"/>
      <c r="CG65" s="46"/>
      <c r="CH65" s="46"/>
      <c r="CI65" s="46"/>
      <c r="CJ65" s="46"/>
      <c r="CK65" s="46"/>
      <c r="CL65" s="44" t="s">
        <v>710</v>
      </c>
      <c r="CM65" s="44" t="s">
        <v>200</v>
      </c>
      <c r="CN65" s="44">
        <v>1.3</v>
      </c>
      <c r="CO65" s="44">
        <v>1.3</v>
      </c>
    </row>
    <row r="66" spans="1:94" ht="15.75" customHeight="1" thickBot="1" x14ac:dyDescent="0.3">
      <c r="A66" s="57"/>
      <c r="B66" s="58"/>
      <c r="C66" s="58"/>
      <c r="D66" s="60"/>
      <c r="E66" s="60"/>
      <c r="F66" s="24" t="str">
        <f t="shared" si="0"/>
        <v/>
      </c>
      <c r="G66" s="183"/>
      <c r="H66" s="184"/>
      <c r="I66" s="193"/>
      <c r="J66" s="70" t="str" cm="1">
        <f t="array" ref="J66">IFERROR(
IF(
AND(
OR($I$6="440/220 V",$I$6="440/380 V"),
OR(
G66="3 # 2(2)",
G66="3 # 1/0(1/0)",
G66="3 # 4/0(1/0)",
G66="3x1x35+35",
G66="3x1x70+70",
G66="3x1x120+70",
G66="3x1x185+120"
)
),
"SELECIONAR CABO BIFÁSICO",
IF(
AND(
OR($I$6="127/220 V",$I$6="220/380 V"),
OR(
G66="2 # 2(2)",
G66="2 # 1/0(1/0)",
G66="2 # 4/0(1/0)",
G66="2x1x35+35",
G66="2x1x70+70",
G66="2x1x120+70"
)
),
"SELECIONAR CABO TRIFÁSICO",
IF(
OR($I$6="440/220 V",$I$6="440/380 V"),
INDEX(
$P$71:$S$76,
MATCH(G66,$N$71:$N$76,0),
IF(AND($I$6="440/220 V",$L$6=1),1,
IF(AND($I$6="440/220 V",$L$6=0.8),2,
IF(AND($I$6="440/380 V",$L$6=1),3,
IF(AND($I$6="440/380 V",$L$6=0.8),4,"")
)))
),
INDEX(
$P$57:$S$63,
MATCH(G66,$N$57:$N$63,0),
IF(AND($I$6="127/220 V",$L$6=1),1,
IF(AND($I$6="127/220 V",$L$6=0.8),2,
IF(AND($I$6="220/380 V",$L$6=1),3,
IF(AND($I$6="220/380 V",$L$6=0.8),4,"")
)))
)
)
)
),
""
)</f>
        <v/>
      </c>
      <c r="K66" s="25" t="str">
        <f t="shared" si="2"/>
        <v/>
      </c>
      <c r="L66" s="26" t="str">
        <f t="shared" si="1"/>
        <v/>
      </c>
      <c r="N66" s="323"/>
      <c r="O66" s="323"/>
      <c r="P66" s="323"/>
      <c r="Q66" s="323"/>
      <c r="R66" s="323"/>
      <c r="S66" s="323"/>
      <c r="U66" s="167" t="str" cm="1">
        <f t="array" aca="1" ref="U66" ca="1">IFERROR(INDEX(INDIRECT($L$7 &amp; "_Cidades"),ROW(A51)),"")</f>
        <v/>
      </c>
      <c r="V66" s="168"/>
      <c r="W66" s="169"/>
      <c r="X66" s="167" t="str" cm="1">
        <f t="array" aca="1" ref="X66" ca="1">IFERROR(INDEX(INDIRECT($L$7 &amp; "_Regioes"),ROW(A51)),"")</f>
        <v/>
      </c>
      <c r="Y66" s="169"/>
      <c r="BD66" s="53"/>
      <c r="BF66" s="44" t="s">
        <v>711</v>
      </c>
      <c r="BG66" s="44" t="s">
        <v>203</v>
      </c>
      <c r="BH66" s="44">
        <v>2.1</v>
      </c>
      <c r="BI66" s="44">
        <v>2.1</v>
      </c>
      <c r="BJ66" s="44" t="s">
        <v>712</v>
      </c>
      <c r="BK66" s="42" t="s">
        <v>203</v>
      </c>
      <c r="BL66" s="44">
        <v>1.4</v>
      </c>
      <c r="BM66" s="44">
        <v>1.4</v>
      </c>
      <c r="BN66" s="46"/>
      <c r="BO66" s="46"/>
      <c r="BP66" s="46"/>
      <c r="BQ66" s="46"/>
      <c r="BR66" s="44" t="s">
        <v>713</v>
      </c>
      <c r="BS66" s="44" t="s">
        <v>196</v>
      </c>
      <c r="BT66" s="44">
        <v>1.4</v>
      </c>
      <c r="BU66" s="44">
        <v>1.4</v>
      </c>
      <c r="BV66" s="44" t="s">
        <v>714</v>
      </c>
      <c r="BW66" s="44" t="s">
        <v>203</v>
      </c>
      <c r="BX66" s="44">
        <v>1.6</v>
      </c>
      <c r="BY66" s="44">
        <v>1.6</v>
      </c>
      <c r="BZ66" s="44" t="s">
        <v>715</v>
      </c>
      <c r="CA66" s="44" t="s">
        <v>193</v>
      </c>
      <c r="CB66" s="44">
        <v>1.5</v>
      </c>
      <c r="CC66" s="44">
        <v>1.5</v>
      </c>
      <c r="CD66" s="46"/>
      <c r="CE66" s="46"/>
      <c r="CF66" s="46"/>
      <c r="CG66" s="46"/>
      <c r="CH66" s="46"/>
      <c r="CI66" s="46"/>
      <c r="CJ66" s="46"/>
      <c r="CK66" s="46"/>
      <c r="CL66" s="44" t="s">
        <v>716</v>
      </c>
      <c r="CM66" s="44" t="s">
        <v>200</v>
      </c>
      <c r="CN66" s="44">
        <v>1.4</v>
      </c>
      <c r="CO66" s="44">
        <v>1.4</v>
      </c>
    </row>
    <row r="67" spans="1:94" ht="15.75" thickBot="1" x14ac:dyDescent="0.3">
      <c r="A67" s="57"/>
      <c r="B67" s="58"/>
      <c r="C67" s="58"/>
      <c r="D67" s="60"/>
      <c r="E67" s="60"/>
      <c r="F67" s="24" t="str">
        <f t="shared" si="0"/>
        <v/>
      </c>
      <c r="G67" s="183"/>
      <c r="H67" s="184"/>
      <c r="I67" s="193"/>
      <c r="J67" s="70" t="str" cm="1">
        <f t="array" ref="J67">IFERROR(
IF(
AND(
OR($I$6="440/220 V",$I$6="440/380 V"),
OR(
G67="3 # 2(2)",
G67="3 # 1/0(1/0)",
G67="3 # 4/0(1/0)",
G67="3x1x35+35",
G67="3x1x70+70",
G67="3x1x120+70",
G67="3x1x185+120"
)
),
"SELECIONAR CABO BIFÁSICO",
IF(
AND(
OR($I$6="127/220 V",$I$6="220/380 V"),
OR(
G67="2 # 2(2)",
G67="2 # 1/0(1/0)",
G67="2 # 4/0(1/0)",
G67="2x1x35+35",
G67="2x1x70+70",
G67="2x1x120+70"
)
),
"SELECIONAR CABO TRIFÁSICO",
IF(
OR($I$6="440/220 V",$I$6="440/380 V"),
INDEX(
$P$71:$S$76,
MATCH(G67,$N$71:$N$76,0),
IF(AND($I$6="440/220 V",$L$6=1),1,
IF(AND($I$6="440/220 V",$L$6=0.8),2,
IF(AND($I$6="440/380 V",$L$6=1),3,
IF(AND($I$6="440/380 V",$L$6=0.8),4,"")
)))
),
INDEX(
$P$57:$S$63,
MATCH(G67,$N$57:$N$63,0),
IF(AND($I$6="127/220 V",$L$6=1),1,
IF(AND($I$6="127/220 V",$L$6=0.8),2,
IF(AND($I$6="220/380 V",$L$6=1),3,
IF(AND($I$6="220/380 V",$L$6=0.8),4,"")
)))
)
)
)
),
""
)</f>
        <v/>
      </c>
      <c r="K67" s="25" t="str">
        <f t="shared" si="2"/>
        <v/>
      </c>
      <c r="L67" s="26" t="str">
        <f t="shared" si="1"/>
        <v/>
      </c>
      <c r="N67" s="185" t="s">
        <v>121</v>
      </c>
      <c r="O67" s="186"/>
      <c r="P67" s="308" t="s">
        <v>122</v>
      </c>
      <c r="Q67" s="310"/>
      <c r="R67" s="310"/>
      <c r="S67" s="309"/>
      <c r="U67" s="167" t="str" cm="1">
        <f t="array" aca="1" ref="U67" ca="1">IFERROR(INDEX(INDIRECT($L$7 &amp; "_Cidades"),ROW(A52)),"")</f>
        <v/>
      </c>
      <c r="V67" s="168"/>
      <c r="W67" s="169"/>
      <c r="X67" s="167" t="str" cm="1">
        <f t="array" aca="1" ref="X67" ca="1">IFERROR(INDEX(INDIRECT($L$7 &amp; "_Regioes"),ROW(A52)),"")</f>
        <v/>
      </c>
      <c r="Y67" s="169"/>
      <c r="BD67" s="53"/>
      <c r="BF67" s="44" t="s">
        <v>717</v>
      </c>
      <c r="BG67" s="44" t="s">
        <v>193</v>
      </c>
      <c r="BH67" s="44">
        <v>1.6</v>
      </c>
      <c r="BI67" s="44">
        <v>1.6</v>
      </c>
      <c r="BJ67" s="44" t="s">
        <v>718</v>
      </c>
      <c r="BK67" s="42" t="s">
        <v>203</v>
      </c>
      <c r="BL67" s="44">
        <v>1.4</v>
      </c>
      <c r="BM67" s="44">
        <v>1.4</v>
      </c>
      <c r="BN67" s="46"/>
      <c r="BO67" s="46"/>
      <c r="BP67" s="46"/>
      <c r="BQ67" s="46"/>
      <c r="BR67" s="63" t="s">
        <v>719</v>
      </c>
      <c r="BS67" s="44" t="s">
        <v>196</v>
      </c>
      <c r="BT67" s="44">
        <v>1.5</v>
      </c>
      <c r="BU67" s="44">
        <v>1.5</v>
      </c>
      <c r="BV67" s="44" t="s">
        <v>720</v>
      </c>
      <c r="BW67" s="44" t="s">
        <v>203</v>
      </c>
      <c r="BX67" s="44">
        <v>1.6</v>
      </c>
      <c r="BY67" s="44">
        <v>1.6</v>
      </c>
      <c r="BZ67" s="44" t="s">
        <v>721</v>
      </c>
      <c r="CA67" s="44" t="s">
        <v>193</v>
      </c>
      <c r="CB67" s="44">
        <v>1.4</v>
      </c>
      <c r="CC67" s="44">
        <v>1.4</v>
      </c>
      <c r="CD67" s="46"/>
      <c r="CE67" s="46"/>
      <c r="CF67" s="46"/>
      <c r="CG67" s="46"/>
      <c r="CH67" s="46"/>
      <c r="CI67" s="46"/>
      <c r="CJ67" s="46"/>
      <c r="CK67" s="46"/>
      <c r="CL67" s="63" t="s">
        <v>722</v>
      </c>
      <c r="CM67" s="44" t="s">
        <v>193</v>
      </c>
      <c r="CN67" s="44">
        <v>1.6</v>
      </c>
      <c r="CO67" s="44">
        <v>1.6</v>
      </c>
    </row>
    <row r="68" spans="1:94" ht="15.75" customHeight="1" thickBot="1" x14ac:dyDescent="0.3">
      <c r="A68" s="57"/>
      <c r="B68" s="58"/>
      <c r="C68" s="58"/>
      <c r="D68" s="61"/>
      <c r="E68" s="61"/>
      <c r="F68" s="24" t="str">
        <f t="shared" si="0"/>
        <v/>
      </c>
      <c r="G68" s="183"/>
      <c r="H68" s="184"/>
      <c r="I68" s="193"/>
      <c r="J68" s="70" t="str" cm="1">
        <f t="array" ref="J68">IFERROR(
IF(
AND(
OR($I$6="440/220 V",$I$6="440/380 V"),
OR(
G68="3 # 2(2)",
G68="3 # 1/0(1/0)",
G68="3 # 4/0(1/0)",
G68="3x1x35+35",
G68="3x1x70+70",
G68="3x1x120+70",
G68="3x1x185+120"
)
),
"SELECIONAR CABO BIFÁSICO",
IF(
AND(
OR($I$6="127/220 V",$I$6="220/380 V"),
OR(
G68="2 # 2(2)",
G68="2 # 1/0(1/0)",
G68="2 # 4/0(1/0)",
G68="2x1x35+35",
G68="2x1x70+70",
G68="2x1x120+70"
)
),
"SELECIONAR CABO TRIFÁSICO",
IF(
OR($I$6="440/220 V",$I$6="440/380 V"),
INDEX(
$P$71:$S$76,
MATCH(G68,$N$71:$N$76,0),
IF(AND($I$6="440/220 V",$L$6=1),1,
IF(AND($I$6="440/220 V",$L$6=0.8),2,
IF(AND($I$6="440/380 V",$L$6=1),3,
IF(AND($I$6="440/380 V",$L$6=0.8),4,"")
)))
),
INDEX(
$P$57:$S$63,
MATCH(G68,$N$57:$N$63,0),
IF(AND($I$6="127/220 V",$L$6=1),1,
IF(AND($I$6="127/220 V",$L$6=0.8),2,
IF(AND($I$6="220/380 V",$L$6=1),3,
IF(AND($I$6="220/380 V",$L$6=0.8),4,"")
)))
)
)
)
),
""
)</f>
        <v/>
      </c>
      <c r="K68" s="25" t="str">
        <f t="shared" si="2"/>
        <v/>
      </c>
      <c r="L68" s="26" t="str">
        <f t="shared" si="1"/>
        <v/>
      </c>
      <c r="N68" s="187"/>
      <c r="O68" s="188"/>
      <c r="P68" s="308" t="s">
        <v>1063</v>
      </c>
      <c r="Q68" s="309"/>
      <c r="R68" s="308" t="s">
        <v>1064</v>
      </c>
      <c r="S68" s="309"/>
      <c r="U68" s="167" t="str" cm="1">
        <f t="array" aca="1" ref="U68" ca="1">IFERROR(INDEX(INDIRECT($L$7 &amp; "_Cidades"),ROW(A53)),"")</f>
        <v/>
      </c>
      <c r="V68" s="168"/>
      <c r="W68" s="169"/>
      <c r="X68" s="167" t="str" cm="1">
        <f t="array" aca="1" ref="X68" ca="1">IFERROR(INDEX(INDIRECT($L$7 &amp; "_Regioes"),ROW(A53)),"")</f>
        <v/>
      </c>
      <c r="Y68" s="169"/>
      <c r="BD68" s="53"/>
      <c r="BF68" s="44" t="s">
        <v>723</v>
      </c>
      <c r="BG68" s="44" t="s">
        <v>193</v>
      </c>
      <c r="BH68" s="44">
        <v>2</v>
      </c>
      <c r="BI68" s="44">
        <v>2</v>
      </c>
      <c r="BJ68" s="44" t="s">
        <v>724</v>
      </c>
      <c r="BK68" s="42" t="s">
        <v>193</v>
      </c>
      <c r="BL68" s="44">
        <v>1.5</v>
      </c>
      <c r="BM68" s="44">
        <v>1.5</v>
      </c>
      <c r="BN68" s="46"/>
      <c r="BO68" s="46"/>
      <c r="BP68" s="46"/>
      <c r="BQ68" s="46"/>
      <c r="BR68" s="63" t="s">
        <v>725</v>
      </c>
      <c r="BS68" s="44" t="s">
        <v>196</v>
      </c>
      <c r="BT68" s="44">
        <v>1.3</v>
      </c>
      <c r="BU68" s="44">
        <v>1.3</v>
      </c>
      <c r="BV68" s="44" t="s">
        <v>726</v>
      </c>
      <c r="BW68" s="44" t="s">
        <v>203</v>
      </c>
      <c r="BX68" s="44">
        <v>1.7</v>
      </c>
      <c r="BY68" s="44">
        <v>1.7</v>
      </c>
      <c r="BZ68" s="44" t="s">
        <v>727</v>
      </c>
      <c r="CA68" s="44" t="s">
        <v>196</v>
      </c>
      <c r="CB68" s="44">
        <v>1.5</v>
      </c>
      <c r="CC68" s="44">
        <v>1.5</v>
      </c>
      <c r="CD68" s="46"/>
      <c r="CE68" s="46"/>
      <c r="CF68" s="46"/>
      <c r="CG68" s="46"/>
      <c r="CH68" s="46"/>
      <c r="CI68" s="46"/>
      <c r="CJ68" s="46"/>
      <c r="CK68" s="46"/>
      <c r="CL68" s="63" t="s">
        <v>728</v>
      </c>
      <c r="CM68" s="44" t="s">
        <v>193</v>
      </c>
      <c r="CN68" s="44">
        <v>1.8</v>
      </c>
      <c r="CO68" s="44">
        <v>1.8</v>
      </c>
    </row>
    <row r="69" spans="1:94" ht="15.75" thickBot="1" x14ac:dyDescent="0.3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N69" s="189"/>
      <c r="O69" s="190"/>
      <c r="P69" s="33" t="s">
        <v>125</v>
      </c>
      <c r="Q69" s="33" t="s">
        <v>126</v>
      </c>
      <c r="R69" s="33" t="s">
        <v>125</v>
      </c>
      <c r="S69" s="33" t="s">
        <v>126</v>
      </c>
      <c r="U69" s="167" t="str" cm="1">
        <f t="array" aca="1" ref="U69" ca="1">IFERROR(INDEX(INDIRECT($L$7 &amp; "_Cidades"),ROW(A54)),"")</f>
        <v/>
      </c>
      <c r="V69" s="168"/>
      <c r="W69" s="169"/>
      <c r="X69" s="167" t="str" cm="1">
        <f t="array" aca="1" ref="X69" ca="1">IFERROR(INDEX(INDIRECT($L$7 &amp; "_Regioes"),ROW(A54)),"")</f>
        <v/>
      </c>
      <c r="Y69" s="169"/>
      <c r="BD69" s="53"/>
      <c r="BF69" s="44" t="s">
        <v>729</v>
      </c>
      <c r="BG69" s="44" t="s">
        <v>193</v>
      </c>
      <c r="BH69" s="44">
        <v>1.9</v>
      </c>
      <c r="BI69" s="44">
        <v>1.9</v>
      </c>
      <c r="BJ69" s="44" t="s">
        <v>730</v>
      </c>
      <c r="BK69" s="42" t="s">
        <v>203</v>
      </c>
      <c r="BL69" s="44">
        <v>2.2999999999999998</v>
      </c>
      <c r="BM69" s="44">
        <v>2.2999999999999998</v>
      </c>
      <c r="BN69" s="46"/>
      <c r="BO69" s="46"/>
      <c r="BP69" s="46"/>
      <c r="BQ69" s="46"/>
      <c r="BR69" s="44" t="s">
        <v>731</v>
      </c>
      <c r="BS69" s="44" t="s">
        <v>196</v>
      </c>
      <c r="BT69" s="44">
        <v>1.4</v>
      </c>
      <c r="BU69" s="44">
        <v>1.4</v>
      </c>
      <c r="BV69" s="44" t="s">
        <v>732</v>
      </c>
      <c r="BW69" s="44" t="s">
        <v>200</v>
      </c>
      <c r="BX69" s="44">
        <v>1.5</v>
      </c>
      <c r="BY69" s="44">
        <v>1.5</v>
      </c>
      <c r="BZ69" s="44" t="s">
        <v>733</v>
      </c>
      <c r="CA69" s="44" t="s">
        <v>196</v>
      </c>
      <c r="CB69" s="44">
        <v>1.4</v>
      </c>
      <c r="CC69" s="44">
        <v>1.4</v>
      </c>
      <c r="CD69" s="46"/>
      <c r="CE69" s="46"/>
      <c r="CF69" s="46"/>
      <c r="CG69" s="46"/>
      <c r="CH69" s="46"/>
      <c r="CI69" s="46"/>
      <c r="CJ69" s="46"/>
      <c r="CK69" s="46"/>
      <c r="CL69" s="44" t="s">
        <v>734</v>
      </c>
      <c r="CM69" s="44" t="s">
        <v>200</v>
      </c>
      <c r="CN69" s="44">
        <v>1.3</v>
      </c>
      <c r="CO69" s="44">
        <v>1.3</v>
      </c>
    </row>
    <row r="70" spans="1:94" ht="15.75" thickBot="1" x14ac:dyDescent="0.3">
      <c r="A70" s="196" t="s">
        <v>138</v>
      </c>
      <c r="B70" s="178"/>
      <c r="C70" s="179"/>
      <c r="D70" s="275" t="str">
        <f ca="1">A20</f>
        <v>FAVOR SELECIONAR O MUNICÍPIO</v>
      </c>
      <c r="E70" s="398"/>
      <c r="F70" s="399"/>
      <c r="G70" s="197" t="s">
        <v>139</v>
      </c>
      <c r="H70" s="198"/>
      <c r="I70" s="198"/>
      <c r="J70" s="275" t="str">
        <f ca="1">IFERROR((A20-I14),"")</f>
        <v/>
      </c>
      <c r="K70" s="398"/>
      <c r="L70" s="399"/>
      <c r="N70" s="177" t="s">
        <v>1065</v>
      </c>
      <c r="O70" s="178"/>
      <c r="P70" s="178"/>
      <c r="Q70" s="178"/>
      <c r="R70" s="178"/>
      <c r="S70" s="179"/>
      <c r="U70" s="167" t="str" cm="1">
        <f t="array" aca="1" ref="U70" ca="1">IFERROR(INDEX(INDIRECT($L$7 &amp; "_Cidades"),ROW(A55)),"")</f>
        <v/>
      </c>
      <c r="V70" s="168"/>
      <c r="W70" s="169"/>
      <c r="X70" s="167" t="str" cm="1">
        <f t="array" aca="1" ref="X70" ca="1">IFERROR(INDEX(INDIRECT($L$7 &amp; "_Regioes"),ROW(A55)),"")</f>
        <v/>
      </c>
      <c r="Y70" s="169"/>
      <c r="BD70" s="53"/>
      <c r="BF70" s="44" t="s">
        <v>735</v>
      </c>
      <c r="BG70" s="44" t="s">
        <v>207</v>
      </c>
      <c r="BH70" s="44">
        <v>1.5</v>
      </c>
      <c r="BI70" s="44">
        <v>1.5</v>
      </c>
      <c r="BJ70" s="44" t="s">
        <v>736</v>
      </c>
      <c r="BK70" s="42" t="s">
        <v>196</v>
      </c>
      <c r="BL70" s="44">
        <v>1.4</v>
      </c>
      <c r="BM70" s="44">
        <v>1.4</v>
      </c>
      <c r="BN70" s="46"/>
      <c r="BO70" s="46"/>
      <c r="BP70" s="46"/>
      <c r="BQ70" s="46"/>
      <c r="BR70" s="44" t="s">
        <v>737</v>
      </c>
      <c r="BS70" s="44" t="s">
        <v>196</v>
      </c>
      <c r="BT70" s="44">
        <v>1.2</v>
      </c>
      <c r="BU70" s="44">
        <v>1.2</v>
      </c>
      <c r="BV70" s="44" t="s">
        <v>738</v>
      </c>
      <c r="BW70" s="44" t="s">
        <v>193</v>
      </c>
      <c r="BX70" s="44">
        <v>1.8</v>
      </c>
      <c r="BY70" s="44">
        <v>1.8</v>
      </c>
      <c r="BZ70" s="44" t="s">
        <v>739</v>
      </c>
      <c r="CA70" s="44" t="s">
        <v>196</v>
      </c>
      <c r="CB70" s="44">
        <v>1.4</v>
      </c>
      <c r="CC70" s="44">
        <v>1.4</v>
      </c>
      <c r="CD70" s="46"/>
      <c r="CE70" s="46"/>
      <c r="CF70" s="46"/>
      <c r="CG70" s="46"/>
      <c r="CH70" s="46"/>
      <c r="CI70" s="46"/>
      <c r="CJ70" s="46"/>
      <c r="CK70" s="46"/>
      <c r="CL70" s="44" t="s">
        <v>740</v>
      </c>
      <c r="CM70" s="44" t="s">
        <v>193</v>
      </c>
      <c r="CN70" s="44">
        <v>1.4</v>
      </c>
      <c r="CO70" s="44">
        <v>1.4</v>
      </c>
    </row>
    <row r="71" spans="1:94" ht="15.75" thickBot="1" x14ac:dyDescent="0.3">
      <c r="A71" s="2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9"/>
      <c r="N71" s="191" t="s">
        <v>1066</v>
      </c>
      <c r="O71" s="192"/>
      <c r="P71" s="21">
        <v>0.105</v>
      </c>
      <c r="Q71" s="21">
        <v>0.106</v>
      </c>
      <c r="R71" s="21">
        <v>0.06</v>
      </c>
      <c r="S71" s="21">
        <v>0.06</v>
      </c>
      <c r="U71" s="167" t="str" cm="1">
        <f t="array" aca="1" ref="U71" ca="1">IFERROR(INDEX(INDIRECT($L$7 &amp; "_Cidades"),ROW(A56)),"")</f>
        <v/>
      </c>
      <c r="V71" s="168"/>
      <c r="W71" s="169"/>
      <c r="X71" s="167" t="str" cm="1">
        <f t="array" aca="1" ref="X71" ca="1">IFERROR(INDEX(INDIRECT($L$7 &amp; "_Regioes"),ROW(A56)),"")</f>
        <v/>
      </c>
      <c r="Y71" s="169"/>
      <c r="BD71" s="53"/>
      <c r="BF71" s="44" t="s">
        <v>741</v>
      </c>
      <c r="BG71" s="44" t="s">
        <v>193</v>
      </c>
      <c r="BH71" s="44">
        <v>1.6</v>
      </c>
      <c r="BI71" s="44">
        <v>1.6</v>
      </c>
      <c r="BJ71" s="44" t="s">
        <v>742</v>
      </c>
      <c r="BK71" s="42" t="s">
        <v>193</v>
      </c>
      <c r="BL71" s="44">
        <v>1.6</v>
      </c>
      <c r="BM71" s="44">
        <v>1.6</v>
      </c>
      <c r="BN71" s="46"/>
      <c r="BO71" s="46"/>
      <c r="BP71" s="46"/>
      <c r="BQ71" s="46"/>
      <c r="BR71" s="44" t="s">
        <v>743</v>
      </c>
      <c r="BS71" s="44" t="s">
        <v>196</v>
      </c>
      <c r="BT71" s="44">
        <v>1.4</v>
      </c>
      <c r="BU71" s="44">
        <v>1.4</v>
      </c>
      <c r="BV71" s="44" t="s">
        <v>744</v>
      </c>
      <c r="BW71" s="44" t="s">
        <v>193</v>
      </c>
      <c r="BX71" s="44">
        <v>1.5</v>
      </c>
      <c r="BY71" s="44">
        <v>1.5</v>
      </c>
      <c r="BZ71" s="44" t="s">
        <v>745</v>
      </c>
      <c r="CA71" s="44" t="s">
        <v>200</v>
      </c>
      <c r="CB71" s="44">
        <v>1.3</v>
      </c>
      <c r="CC71" s="44">
        <v>1.3</v>
      </c>
      <c r="CD71" s="46"/>
      <c r="CE71" s="46"/>
      <c r="CF71" s="46"/>
      <c r="CG71" s="46"/>
      <c r="CH71" s="46"/>
      <c r="CI71" s="46"/>
      <c r="CJ71" s="46"/>
      <c r="CK71" s="46"/>
      <c r="CL71" s="44" t="s">
        <v>746</v>
      </c>
      <c r="CM71" s="44" t="s">
        <v>200</v>
      </c>
      <c r="CN71" s="44">
        <v>1.2</v>
      </c>
      <c r="CO71" s="44">
        <v>1.2</v>
      </c>
    </row>
    <row r="72" spans="1:94" ht="15.75" thickBot="1" x14ac:dyDescent="0.3">
      <c r="A72" s="27"/>
      <c r="B72" s="258" t="s">
        <v>140</v>
      </c>
      <c r="C72" s="259"/>
      <c r="D72" s="260"/>
      <c r="E72" s="258" t="s">
        <v>141</v>
      </c>
      <c r="F72" s="259"/>
      <c r="G72" s="259"/>
      <c r="H72" s="259"/>
      <c r="I72" s="260"/>
      <c r="J72" s="252" t="str">
        <f>"Folha"&amp;" "&amp;L1</f>
        <v xml:space="preserve">Folha </v>
      </c>
      <c r="K72" s="253"/>
      <c r="L72" s="29"/>
      <c r="N72" s="191" t="s">
        <v>1067</v>
      </c>
      <c r="O72" s="192"/>
      <c r="P72" s="21">
        <v>6.2E-2</v>
      </c>
      <c r="Q72" s="21">
        <v>7.2999999999999995E-2</v>
      </c>
      <c r="R72" s="21">
        <v>3.7999999999999999E-2</v>
      </c>
      <c r="S72" s="21">
        <v>4.2000000000000003E-2</v>
      </c>
      <c r="U72" s="167" t="str" cm="1">
        <f t="array" aca="1" ref="U72" ca="1">IFERROR(INDEX(INDIRECT($L$7 &amp; "_Cidades"),ROW(A57)),"")</f>
        <v/>
      </c>
      <c r="V72" s="168"/>
      <c r="W72" s="169"/>
      <c r="X72" s="167" t="str" cm="1">
        <f t="array" aca="1" ref="X72" ca="1">IFERROR(INDEX(INDIRECT($L$7 &amp; "_Regioes"),ROW(A57)),"")</f>
        <v/>
      </c>
      <c r="Y72" s="169"/>
      <c r="BD72" s="53"/>
      <c r="BF72" s="44" t="s">
        <v>747</v>
      </c>
      <c r="BG72" s="44" t="s">
        <v>203</v>
      </c>
      <c r="BH72" s="44">
        <v>1.8</v>
      </c>
      <c r="BI72" s="44">
        <v>1.8</v>
      </c>
      <c r="BJ72" s="44" t="s">
        <v>748</v>
      </c>
      <c r="BK72" s="42" t="s">
        <v>203</v>
      </c>
      <c r="BL72" s="44">
        <v>1.4</v>
      </c>
      <c r="BM72" s="44">
        <v>1.4</v>
      </c>
      <c r="BN72" s="46"/>
      <c r="BO72" s="46"/>
      <c r="BP72" s="46"/>
      <c r="BQ72" s="46"/>
      <c r="BR72" s="44" t="s">
        <v>749</v>
      </c>
      <c r="BS72" s="44" t="s">
        <v>196</v>
      </c>
      <c r="BT72" s="44">
        <v>1.3</v>
      </c>
      <c r="BU72" s="44">
        <v>1.3</v>
      </c>
      <c r="BV72" s="44" t="s">
        <v>750</v>
      </c>
      <c r="BW72" s="44" t="s">
        <v>193</v>
      </c>
      <c r="BX72" s="44">
        <v>1.6</v>
      </c>
      <c r="BY72" s="44">
        <v>1.6</v>
      </c>
      <c r="BZ72" s="44" t="s">
        <v>751</v>
      </c>
      <c r="CA72" s="44" t="s">
        <v>193</v>
      </c>
      <c r="CB72" s="44">
        <v>1.3</v>
      </c>
      <c r="CC72" s="44">
        <v>1.3</v>
      </c>
      <c r="CD72" s="46"/>
      <c r="CE72" s="46"/>
      <c r="CF72" s="46"/>
      <c r="CG72" s="46"/>
      <c r="CH72" s="46"/>
      <c r="CI72" s="46"/>
      <c r="CJ72" s="46"/>
      <c r="CK72" s="46"/>
      <c r="CL72" s="44" t="s">
        <v>752</v>
      </c>
      <c r="CM72" s="44" t="s">
        <v>193</v>
      </c>
      <c r="CN72" s="44">
        <v>1.4</v>
      </c>
      <c r="CO72" s="44">
        <v>1.4</v>
      </c>
    </row>
    <row r="73" spans="1:94" ht="15.75" thickBot="1" x14ac:dyDescent="0.3">
      <c r="A73" s="27"/>
      <c r="B73" s="243"/>
      <c r="C73" s="244"/>
      <c r="D73" s="245"/>
      <c r="E73" s="258" t="s">
        <v>142</v>
      </c>
      <c r="F73" s="260"/>
      <c r="G73" s="258" t="s">
        <v>143</v>
      </c>
      <c r="H73" s="259"/>
      <c r="I73" s="260"/>
      <c r="J73" s="254"/>
      <c r="K73" s="255"/>
      <c r="L73" s="29"/>
      <c r="N73" s="191" t="s">
        <v>1068</v>
      </c>
      <c r="O73" s="192"/>
      <c r="P73" s="21">
        <v>3.3000000000000002E-2</v>
      </c>
      <c r="Q73" s="32">
        <v>4.4999999999999998E-2</v>
      </c>
      <c r="R73" s="21">
        <v>1.9E-2</v>
      </c>
      <c r="S73" s="21">
        <v>2.5999999999999999E-2</v>
      </c>
      <c r="U73" s="167" t="str" cm="1">
        <f t="array" aca="1" ref="U73" ca="1">IFERROR(INDEX(INDIRECT($L$7 &amp; "_Cidades"),ROW(A58)),"")</f>
        <v/>
      </c>
      <c r="V73" s="168"/>
      <c r="W73" s="169"/>
      <c r="X73" s="167" t="str" cm="1">
        <f t="array" aca="1" ref="X73" ca="1">IFERROR(INDEX(INDIRECT($L$7 &amp; "_Regioes"),ROW(A58)),"")</f>
        <v/>
      </c>
      <c r="Y73" s="169"/>
      <c r="BD73" s="53"/>
      <c r="BF73" s="44" t="s">
        <v>753</v>
      </c>
      <c r="BG73" s="44" t="s">
        <v>193</v>
      </c>
      <c r="BH73" s="44">
        <v>1.6</v>
      </c>
      <c r="BI73" s="44">
        <v>1.6</v>
      </c>
      <c r="BJ73" s="44" t="s">
        <v>754</v>
      </c>
      <c r="BK73" s="42" t="s">
        <v>196</v>
      </c>
      <c r="BL73" s="44">
        <v>1.3</v>
      </c>
      <c r="BM73" s="44">
        <v>1.3</v>
      </c>
      <c r="BN73" s="46"/>
      <c r="BO73" s="46"/>
      <c r="BP73" s="46"/>
      <c r="BQ73" s="46"/>
      <c r="BR73" s="44" t="s">
        <v>755</v>
      </c>
      <c r="BS73" s="44" t="s">
        <v>196</v>
      </c>
      <c r="BT73" s="44">
        <v>1.4</v>
      </c>
      <c r="BU73" s="44">
        <v>1.4</v>
      </c>
      <c r="BV73" s="44" t="s">
        <v>756</v>
      </c>
      <c r="BW73" s="44" t="s">
        <v>203</v>
      </c>
      <c r="BX73" s="44">
        <v>1.7</v>
      </c>
      <c r="BY73" s="44">
        <v>1.7</v>
      </c>
      <c r="BZ73" s="44" t="s">
        <v>757</v>
      </c>
      <c r="CA73" s="44" t="s">
        <v>200</v>
      </c>
      <c r="CB73" s="44">
        <v>1.4</v>
      </c>
      <c r="CC73" s="44">
        <v>1.4</v>
      </c>
      <c r="CD73" s="46"/>
      <c r="CE73" s="46"/>
      <c r="CF73" s="46"/>
      <c r="CG73" s="46"/>
      <c r="CH73" s="46"/>
      <c r="CI73" s="46"/>
      <c r="CJ73" s="46"/>
      <c r="CK73" s="46"/>
      <c r="CL73" s="44" t="s">
        <v>758</v>
      </c>
      <c r="CM73" s="44" t="s">
        <v>200</v>
      </c>
      <c r="CN73" s="44">
        <v>1.3</v>
      </c>
      <c r="CO73" s="44">
        <v>1.3</v>
      </c>
    </row>
    <row r="74" spans="1:94" ht="15.75" thickBot="1" x14ac:dyDescent="0.3">
      <c r="A74" s="27"/>
      <c r="B74" s="246"/>
      <c r="C74" s="247"/>
      <c r="D74" s="248"/>
      <c r="E74" s="243"/>
      <c r="F74" s="244"/>
      <c r="G74" s="243"/>
      <c r="H74" s="244"/>
      <c r="I74" s="245"/>
      <c r="J74" s="254"/>
      <c r="K74" s="255"/>
      <c r="L74" s="29"/>
      <c r="N74" s="191" t="s">
        <v>1071</v>
      </c>
      <c r="O74" s="192"/>
      <c r="P74" s="21">
        <v>0.11600000000000001</v>
      </c>
      <c r="Q74" s="21">
        <v>9.9000000000000005E-2</v>
      </c>
      <c r="R74" s="21">
        <v>6.6000000000000003E-2</v>
      </c>
      <c r="S74" s="21">
        <v>5.7000000000000002E-2</v>
      </c>
      <c r="U74" s="167" t="str" cm="1">
        <f t="array" aca="1" ref="U74" ca="1">IFERROR(INDEX(INDIRECT($L$7 &amp; "_Cidades"),ROW(A59)),"")</f>
        <v/>
      </c>
      <c r="V74" s="168"/>
      <c r="W74" s="169"/>
      <c r="X74" s="167" t="str" cm="1">
        <f t="array" aca="1" ref="X74" ca="1">IFERROR(INDEX(INDIRECT($L$7 &amp; "_Regioes"),ROW(A59)),"")</f>
        <v/>
      </c>
      <c r="Y74" s="169"/>
      <c r="BD74" s="53"/>
      <c r="BF74" s="44" t="s">
        <v>759</v>
      </c>
      <c r="BG74" s="44" t="s">
        <v>193</v>
      </c>
      <c r="BH74" s="44">
        <v>2</v>
      </c>
      <c r="BI74" s="44">
        <v>2</v>
      </c>
      <c r="BJ74" s="44" t="s">
        <v>760</v>
      </c>
      <c r="BK74" s="42" t="s">
        <v>196</v>
      </c>
      <c r="BL74" s="44">
        <v>1.3</v>
      </c>
      <c r="BM74" s="44">
        <v>1.3</v>
      </c>
      <c r="BN74" s="46"/>
      <c r="BO74" s="46"/>
      <c r="BP74" s="46"/>
      <c r="BQ74" s="46"/>
      <c r="BR74" s="44" t="s">
        <v>761</v>
      </c>
      <c r="BS74" s="44" t="s">
        <v>196</v>
      </c>
      <c r="BT74" s="44">
        <v>1.3</v>
      </c>
      <c r="BU74" s="44">
        <v>1.3</v>
      </c>
      <c r="BV74" s="44" t="s">
        <v>762</v>
      </c>
      <c r="BW74" s="44" t="s">
        <v>193</v>
      </c>
      <c r="BX74" s="44">
        <v>1.4</v>
      </c>
      <c r="BY74" s="44">
        <v>1.4</v>
      </c>
      <c r="BZ74" s="44" t="s">
        <v>763</v>
      </c>
      <c r="CA74" s="44" t="s">
        <v>200</v>
      </c>
      <c r="CB74" s="44">
        <v>1.5</v>
      </c>
      <c r="CC74" s="44">
        <v>1.5</v>
      </c>
      <c r="CD74" s="46"/>
      <c r="CE74" s="46"/>
      <c r="CF74" s="46"/>
      <c r="CG74" s="46"/>
      <c r="CH74" s="46"/>
      <c r="CI74" s="46"/>
      <c r="CJ74" s="46"/>
      <c r="CK74" s="46"/>
      <c r="CL74" s="44" t="s">
        <v>764</v>
      </c>
      <c r="CM74" s="44" t="s">
        <v>203</v>
      </c>
      <c r="CN74" s="44">
        <v>1.5</v>
      </c>
      <c r="CO74" s="44">
        <v>1.5</v>
      </c>
    </row>
    <row r="75" spans="1:94" ht="15.75" thickBot="1" x14ac:dyDescent="0.3">
      <c r="A75" s="27"/>
      <c r="B75" s="249"/>
      <c r="C75" s="250"/>
      <c r="D75" s="251"/>
      <c r="E75" s="249"/>
      <c r="F75" s="250"/>
      <c r="G75" s="249"/>
      <c r="H75" s="250"/>
      <c r="I75" s="251"/>
      <c r="J75" s="256"/>
      <c r="K75" s="257"/>
      <c r="L75" s="29"/>
      <c r="N75" s="191" t="s">
        <v>1069</v>
      </c>
      <c r="O75" s="192"/>
      <c r="P75" s="21">
        <v>5.8999999999999997E-2</v>
      </c>
      <c r="Q75" s="21">
        <v>5.2999999999999999E-2</v>
      </c>
      <c r="R75" s="21">
        <v>3.5000000000000003E-2</v>
      </c>
      <c r="S75" s="21">
        <v>3.1E-2</v>
      </c>
      <c r="U75" s="167" t="str" cm="1">
        <f t="array" aca="1" ref="U75" ca="1">IFERROR(INDEX(INDIRECT($L$7 &amp; "_Cidades"),ROW(A60)),"")</f>
        <v/>
      </c>
      <c r="V75" s="168"/>
      <c r="W75" s="169"/>
      <c r="X75" s="167" t="str" cm="1">
        <f t="array" aca="1" ref="X75" ca="1">IFERROR(INDEX(INDIRECT($L$7 &amp; "_Regioes"),ROW(A60)),"")</f>
        <v/>
      </c>
      <c r="Y75" s="169"/>
      <c r="BD75" s="53"/>
      <c r="BF75" s="44" t="s">
        <v>765</v>
      </c>
      <c r="BG75" s="44" t="s">
        <v>203</v>
      </c>
      <c r="BH75" s="44">
        <v>2</v>
      </c>
      <c r="BI75" s="44">
        <v>2</v>
      </c>
      <c r="BJ75" s="44" t="s">
        <v>766</v>
      </c>
      <c r="BK75" s="42" t="s">
        <v>193</v>
      </c>
      <c r="BL75" s="44">
        <v>1.4</v>
      </c>
      <c r="BM75" s="44">
        <v>1.4</v>
      </c>
      <c r="BN75" s="46"/>
      <c r="BO75" s="46"/>
      <c r="BP75" s="46"/>
      <c r="BQ75" s="46"/>
      <c r="BR75" s="46"/>
      <c r="BS75" s="46"/>
      <c r="BT75" s="46"/>
      <c r="BU75" s="46"/>
      <c r="BV75" s="44" t="s">
        <v>767</v>
      </c>
      <c r="BW75" s="44" t="s">
        <v>203</v>
      </c>
      <c r="BX75" s="44">
        <v>1.4</v>
      </c>
      <c r="BY75" s="44">
        <v>1.4</v>
      </c>
      <c r="BZ75" s="44" t="s">
        <v>768</v>
      </c>
      <c r="CA75" s="44" t="s">
        <v>196</v>
      </c>
      <c r="CB75" s="44">
        <v>1.5</v>
      </c>
      <c r="CC75" s="44">
        <v>1.5</v>
      </c>
      <c r="CD75" s="46"/>
      <c r="CE75" s="46"/>
      <c r="CF75" s="46"/>
      <c r="CG75" s="46"/>
      <c r="CH75" s="46"/>
      <c r="CI75" s="46"/>
      <c r="CJ75" s="46"/>
      <c r="CK75" s="46"/>
      <c r="CL75" s="44" t="s">
        <v>769</v>
      </c>
      <c r="CM75" s="44" t="s">
        <v>200</v>
      </c>
      <c r="CN75" s="44">
        <v>1.4</v>
      </c>
      <c r="CO75" s="44">
        <v>1.4</v>
      </c>
      <c r="CP75" s="46"/>
    </row>
    <row r="76" spans="1:94" ht="15.75" thickBot="1" x14ac:dyDescent="0.3">
      <c r="A76" s="28"/>
      <c r="B76" s="49"/>
      <c r="C76" s="49"/>
      <c r="D76" s="49"/>
      <c r="E76" s="49"/>
      <c r="F76" s="49"/>
      <c r="G76" s="49"/>
      <c r="H76" s="49"/>
      <c r="I76" s="49"/>
      <c r="J76" s="16"/>
      <c r="K76" s="16"/>
      <c r="L76" s="28"/>
      <c r="N76" s="191" t="s">
        <v>1070</v>
      </c>
      <c r="O76" s="192"/>
      <c r="P76" s="21">
        <v>3.5999999999999997E-2</v>
      </c>
      <c r="Q76" s="21">
        <v>3.4000000000000002E-2</v>
      </c>
      <c r="R76" s="21">
        <v>2.1000000000000001E-2</v>
      </c>
      <c r="S76" s="21">
        <v>0.02</v>
      </c>
      <c r="U76" s="167" t="str" cm="1">
        <f t="array" aca="1" ref="U76" ca="1">IFERROR(INDEX(INDIRECT($L$7 &amp; "_Cidades"),ROW(A61)),"")</f>
        <v/>
      </c>
      <c r="V76" s="168"/>
      <c r="W76" s="169"/>
      <c r="X76" s="167" t="str" cm="1">
        <f t="array" aca="1" ref="X76" ca="1">IFERROR(INDEX(INDIRECT($L$7 &amp; "_Regioes"),ROW(A61)),"")</f>
        <v/>
      </c>
      <c r="Y76" s="169"/>
      <c r="BD76" s="53"/>
      <c r="BF76" s="44" t="s">
        <v>770</v>
      </c>
      <c r="BG76" s="44" t="s">
        <v>193</v>
      </c>
      <c r="BH76" s="44">
        <v>1.3</v>
      </c>
      <c r="BI76" s="44">
        <v>1.3</v>
      </c>
      <c r="BJ76" s="44" t="s">
        <v>771</v>
      </c>
      <c r="BK76" s="42" t="s">
        <v>207</v>
      </c>
      <c r="BL76" s="42">
        <v>1.4</v>
      </c>
      <c r="BM76" s="42">
        <v>1.4</v>
      </c>
      <c r="BN76" s="46"/>
      <c r="BO76" s="46"/>
      <c r="BP76" s="46"/>
      <c r="BQ76" s="46"/>
      <c r="BR76" s="46"/>
      <c r="BS76" s="46"/>
      <c r="BT76" s="46"/>
      <c r="BU76" s="46"/>
      <c r="BV76" s="44" t="s">
        <v>772</v>
      </c>
      <c r="BW76" s="44" t="s">
        <v>203</v>
      </c>
      <c r="BX76" s="44">
        <v>1.9</v>
      </c>
      <c r="BY76" s="44">
        <v>1.9</v>
      </c>
      <c r="BZ76" s="44" t="s">
        <v>773</v>
      </c>
      <c r="CA76" s="44" t="s">
        <v>196</v>
      </c>
      <c r="CB76" s="44">
        <v>1.3</v>
      </c>
      <c r="CC76" s="44">
        <v>1.3</v>
      </c>
      <c r="CD76" s="46"/>
      <c r="CE76" s="46"/>
      <c r="CF76" s="46"/>
      <c r="CG76" s="46"/>
      <c r="CH76" s="46"/>
      <c r="CI76" s="46"/>
      <c r="CJ76" s="46"/>
      <c r="CK76" s="46"/>
      <c r="CL76" s="44" t="s">
        <v>774</v>
      </c>
      <c r="CM76" s="44" t="s">
        <v>193</v>
      </c>
      <c r="CN76" s="44">
        <v>1.4</v>
      </c>
      <c r="CO76" s="44">
        <v>1.4</v>
      </c>
      <c r="CP76" s="46"/>
    </row>
    <row r="77" spans="1:94" ht="15.75" thickBot="1" x14ac:dyDescent="0.3">
      <c r="A77" s="28"/>
      <c r="B77" s="49"/>
      <c r="C77" s="49"/>
      <c r="D77" s="49"/>
      <c r="E77" s="49"/>
      <c r="F77" s="49"/>
      <c r="G77" s="49"/>
      <c r="H77" s="49"/>
      <c r="I77" s="49"/>
      <c r="J77" s="16"/>
      <c r="K77" s="16"/>
      <c r="L77" s="28"/>
      <c r="N77" s="386"/>
      <c r="O77" s="387"/>
      <c r="P77" s="68"/>
      <c r="Q77" s="69"/>
      <c r="R77" s="68"/>
      <c r="S77" s="68"/>
      <c r="U77" s="167" t="str" cm="1">
        <f t="array" aca="1" ref="U77" ca="1">IFERROR(INDEX(INDIRECT($L$7 &amp; "_Cidades"),ROW(A62)),"")</f>
        <v/>
      </c>
      <c r="V77" s="168"/>
      <c r="W77" s="169"/>
      <c r="X77" s="167" t="str" cm="1">
        <f t="array" aca="1" ref="X77" ca="1">IFERROR(INDEX(INDIRECT($L$7 &amp; "_Regioes"),ROW(A62)),"")</f>
        <v/>
      </c>
      <c r="Y77" s="169"/>
      <c r="BD77" s="53"/>
      <c r="BF77" s="44" t="s">
        <v>775</v>
      </c>
      <c r="BG77" s="44" t="s">
        <v>193</v>
      </c>
      <c r="BH77" s="44">
        <v>1.5</v>
      </c>
      <c r="BI77" s="44">
        <v>1.5</v>
      </c>
      <c r="BN77" s="46"/>
      <c r="BO77" s="46"/>
      <c r="BP77" s="46"/>
      <c r="BQ77" s="46"/>
      <c r="BR77" s="46"/>
      <c r="BS77" s="46"/>
      <c r="BT77" s="46"/>
      <c r="BU77" s="46"/>
      <c r="BV77" s="44" t="s">
        <v>776</v>
      </c>
      <c r="BW77" s="44" t="s">
        <v>200</v>
      </c>
      <c r="BX77" s="44">
        <v>1.5</v>
      </c>
      <c r="BY77" s="44">
        <v>1.5</v>
      </c>
      <c r="BZ77" s="44" t="s">
        <v>777</v>
      </c>
      <c r="CA77" s="44" t="s">
        <v>200</v>
      </c>
      <c r="CB77" s="44">
        <v>1.4</v>
      </c>
      <c r="CC77" s="44">
        <v>1.4</v>
      </c>
      <c r="CD77" s="46"/>
      <c r="CE77" s="46"/>
      <c r="CF77" s="46"/>
      <c r="CG77" s="46"/>
      <c r="CH77" s="46"/>
      <c r="CI77" s="46"/>
      <c r="CJ77" s="46"/>
      <c r="CK77" s="46"/>
      <c r="CL77" s="44" t="s">
        <v>778</v>
      </c>
      <c r="CM77" s="44" t="s">
        <v>200</v>
      </c>
      <c r="CN77" s="44">
        <v>1.2</v>
      </c>
      <c r="CO77" s="44">
        <v>1.2</v>
      </c>
      <c r="CP77" s="46"/>
    </row>
    <row r="78" spans="1:94" ht="15.75" thickBot="1" x14ac:dyDescent="0.3">
      <c r="A78" s="28"/>
      <c r="B78" s="49"/>
      <c r="C78" s="49"/>
      <c r="D78" s="49"/>
      <c r="E78" s="49"/>
      <c r="F78" s="49"/>
      <c r="G78" s="49"/>
      <c r="H78" s="49"/>
      <c r="I78" s="49"/>
      <c r="J78" s="16"/>
      <c r="K78" s="16"/>
      <c r="L78" s="28"/>
      <c r="U78" s="167" t="str" cm="1">
        <f t="array" aca="1" ref="U78" ca="1">IFERROR(INDEX(INDIRECT($L$7 &amp; "_Cidades"),ROW(A63)),"")</f>
        <v/>
      </c>
      <c r="V78" s="168"/>
      <c r="W78" s="169"/>
      <c r="X78" s="167" t="str" cm="1">
        <f t="array" aca="1" ref="X78" ca="1">IFERROR(INDEX(INDIRECT($L$7 &amp; "_Regioes"),ROW(A63)),"")</f>
        <v/>
      </c>
      <c r="Y78" s="169"/>
      <c r="BD78" s="53"/>
      <c r="BF78" s="44" t="s">
        <v>779</v>
      </c>
      <c r="BG78" s="44" t="s">
        <v>193</v>
      </c>
      <c r="BH78" s="44">
        <v>1.8</v>
      </c>
      <c r="BI78" s="44">
        <v>1.8</v>
      </c>
      <c r="BN78" s="46"/>
      <c r="BO78" s="46"/>
      <c r="BP78" s="46"/>
      <c r="BQ78" s="46"/>
      <c r="BR78" s="46"/>
      <c r="BS78" s="46"/>
      <c r="BT78" s="46"/>
      <c r="BU78" s="46"/>
      <c r="BV78" s="44" t="s">
        <v>780</v>
      </c>
      <c r="BW78" s="44" t="s">
        <v>193</v>
      </c>
      <c r="BX78" s="44">
        <v>1.6</v>
      </c>
      <c r="BY78" s="44">
        <v>1.6</v>
      </c>
      <c r="BZ78" s="44" t="s">
        <v>781</v>
      </c>
      <c r="CA78" s="44" t="s">
        <v>193</v>
      </c>
      <c r="CB78" s="44">
        <v>1.3</v>
      </c>
      <c r="CC78" s="44">
        <v>1.3</v>
      </c>
      <c r="CD78" s="46"/>
      <c r="CE78" s="46"/>
      <c r="CF78" s="46"/>
      <c r="CG78" s="46"/>
      <c r="CH78" s="46"/>
      <c r="CI78" s="46"/>
      <c r="CJ78" s="46"/>
      <c r="CK78" s="46"/>
      <c r="CL78" s="44" t="s">
        <v>782</v>
      </c>
      <c r="CM78" s="44" t="s">
        <v>200</v>
      </c>
      <c r="CN78" s="44">
        <v>1.4</v>
      </c>
      <c r="CO78" s="44">
        <v>1.4</v>
      </c>
      <c r="CP78" s="46"/>
    </row>
    <row r="79" spans="1:94" ht="15.75" thickBot="1" x14ac:dyDescent="0.3">
      <c r="A79" s="28"/>
      <c r="B79" s="49"/>
      <c r="C79" s="49"/>
      <c r="D79" s="49"/>
      <c r="E79" s="49"/>
      <c r="F79" s="49"/>
      <c r="G79" s="49"/>
      <c r="H79" s="49"/>
      <c r="I79" s="49"/>
      <c r="J79" s="16"/>
      <c r="K79" s="16"/>
      <c r="L79" s="28"/>
      <c r="N79" s="378" t="s">
        <v>175</v>
      </c>
      <c r="O79" s="378"/>
      <c r="P79" s="378"/>
      <c r="Q79" s="378"/>
      <c r="R79" s="378"/>
      <c r="S79" s="378"/>
      <c r="U79" s="167" t="str" cm="1">
        <f t="array" aca="1" ref="U79" ca="1">IFERROR(INDEX(INDIRECT($L$7 &amp; "_Cidades"),ROW(A64)),"")</f>
        <v/>
      </c>
      <c r="V79" s="168"/>
      <c r="W79" s="169"/>
      <c r="X79" s="167" t="str" cm="1">
        <f t="array" aca="1" ref="X79" ca="1">IFERROR(INDEX(INDIRECT($L$7 &amp; "_Regioes"),ROW(A64)),"")</f>
        <v/>
      </c>
      <c r="Y79" s="169"/>
      <c r="BD79" s="53"/>
      <c r="BF79" s="44" t="s">
        <v>783</v>
      </c>
      <c r="BG79" s="44" t="s">
        <v>193</v>
      </c>
      <c r="BH79" s="44">
        <v>1.4</v>
      </c>
      <c r="BI79" s="44">
        <v>1.4</v>
      </c>
      <c r="BN79" s="46"/>
      <c r="BO79" s="46"/>
      <c r="BP79" s="46"/>
      <c r="BQ79" s="46"/>
      <c r="BR79" s="46"/>
      <c r="BS79" s="46"/>
      <c r="BT79" s="46"/>
      <c r="BU79" s="46"/>
      <c r="BV79" s="44" t="s">
        <v>784</v>
      </c>
      <c r="BW79" s="44" t="s">
        <v>193</v>
      </c>
      <c r="BX79" s="44">
        <v>1.6</v>
      </c>
      <c r="BY79" s="44">
        <v>1.6</v>
      </c>
      <c r="BZ79" s="44" t="s">
        <v>785</v>
      </c>
      <c r="CA79" s="44" t="s">
        <v>193</v>
      </c>
      <c r="CB79" s="44">
        <v>1.6</v>
      </c>
      <c r="CC79" s="44">
        <v>1.6</v>
      </c>
      <c r="CD79" s="46"/>
      <c r="CE79" s="46"/>
      <c r="CF79" s="46"/>
      <c r="CG79" s="46"/>
      <c r="CH79" s="46"/>
      <c r="CI79" s="46"/>
      <c r="CJ79" s="46"/>
      <c r="CK79" s="46"/>
      <c r="CL79" s="44" t="s">
        <v>786</v>
      </c>
      <c r="CM79" s="44" t="s">
        <v>196</v>
      </c>
      <c r="CN79" s="44">
        <v>1.5</v>
      </c>
      <c r="CO79" s="44">
        <v>1.5</v>
      </c>
      <c r="CP79" s="46"/>
    </row>
    <row r="80" spans="1:94" ht="15.75" thickBot="1" x14ac:dyDescent="0.3">
      <c r="A80" s="47" t="s">
        <v>144</v>
      </c>
      <c r="B80" s="47"/>
      <c r="C80" s="47"/>
      <c r="D80" s="47"/>
      <c r="E80" s="47"/>
      <c r="F80" s="47"/>
      <c r="G80" s="47" t="s">
        <v>145</v>
      </c>
      <c r="H80" s="47"/>
      <c r="I80" s="47"/>
      <c r="J80" s="47"/>
      <c r="K80" s="47"/>
      <c r="L80" s="48" t="s">
        <v>146</v>
      </c>
      <c r="N80" s="177" t="s">
        <v>176</v>
      </c>
      <c r="O80" s="178"/>
      <c r="P80" s="178"/>
      <c r="Q80" s="178" t="s">
        <v>177</v>
      </c>
      <c r="R80" s="178"/>
      <c r="S80" s="179"/>
      <c r="U80" s="167" t="str" cm="1">
        <f t="array" aca="1" ref="U80" ca="1">IFERROR(INDEX(INDIRECT($L$7 &amp; "_Cidades"),ROW(A65)),"")</f>
        <v/>
      </c>
      <c r="V80" s="168"/>
      <c r="W80" s="169"/>
      <c r="X80" s="167" t="str" cm="1">
        <f t="array" aca="1" ref="X80" ca="1">IFERROR(INDEX(INDIRECT($L$7 &amp; "_Regioes"),ROW(A65)),"")</f>
        <v/>
      </c>
      <c r="Y80" s="169"/>
      <c r="BD80" s="53"/>
      <c r="BF80" s="44" t="s">
        <v>787</v>
      </c>
      <c r="BG80" s="44" t="s">
        <v>203</v>
      </c>
      <c r="BH80" s="44">
        <v>1.6</v>
      </c>
      <c r="BI80" s="44">
        <v>1.6</v>
      </c>
      <c r="BN80" s="46"/>
      <c r="BO80" s="46"/>
      <c r="BP80" s="46"/>
      <c r="BQ80" s="46"/>
      <c r="BR80" s="46"/>
      <c r="BS80" s="46"/>
      <c r="BT80" s="46"/>
      <c r="BU80" s="46"/>
      <c r="BV80" s="44" t="s">
        <v>788</v>
      </c>
      <c r="BW80" s="44" t="s">
        <v>203</v>
      </c>
      <c r="BX80" s="44">
        <v>1.6</v>
      </c>
      <c r="BY80" s="44">
        <v>1.6</v>
      </c>
      <c r="BZ80" s="44" t="s">
        <v>789</v>
      </c>
      <c r="CA80" s="44" t="s">
        <v>193</v>
      </c>
      <c r="CB80" s="44">
        <v>1.4</v>
      </c>
      <c r="CC80" s="44">
        <v>1.4</v>
      </c>
      <c r="CD80" s="46"/>
      <c r="CE80" s="46"/>
      <c r="CF80" s="46"/>
      <c r="CG80" s="46"/>
      <c r="CH80" s="46"/>
      <c r="CI80" s="46"/>
      <c r="CJ80" s="46"/>
      <c r="CK80" s="46"/>
      <c r="CL80" s="44" t="s">
        <v>790</v>
      </c>
      <c r="CM80" s="44" t="s">
        <v>203</v>
      </c>
      <c r="CN80" s="44">
        <v>1.3</v>
      </c>
      <c r="CO80" s="44">
        <v>1.3</v>
      </c>
      <c r="CP80" s="46"/>
    </row>
    <row r="81" spans="1:94" ht="15.75" thickBot="1" x14ac:dyDescent="0.3">
      <c r="N81" s="210" t="s">
        <v>170</v>
      </c>
      <c r="O81" s="305"/>
      <c r="P81" s="211"/>
      <c r="Q81" s="210">
        <v>5</v>
      </c>
      <c r="R81" s="305"/>
      <c r="S81" s="211"/>
      <c r="U81" s="167" t="str" cm="1">
        <f t="array" aca="1" ref="U81" ca="1">IFERROR(INDEX(INDIRECT($L$7 &amp; "_Cidades"),ROW(A66)),"")</f>
        <v/>
      </c>
      <c r="V81" s="168"/>
      <c r="W81" s="169"/>
      <c r="X81" s="167" t="str" cm="1">
        <f t="array" aca="1" ref="X81" ca="1">IFERROR(INDEX(INDIRECT($L$7 &amp; "_Regioes"),ROW(A66)),"")</f>
        <v/>
      </c>
      <c r="Y81" s="169"/>
      <c r="BD81" s="53"/>
      <c r="BF81" s="44" t="s">
        <v>791</v>
      </c>
      <c r="BG81" s="44" t="s">
        <v>207</v>
      </c>
      <c r="BH81" s="44">
        <v>1.6</v>
      </c>
      <c r="BI81" s="44">
        <v>1.6</v>
      </c>
      <c r="BN81" s="46"/>
      <c r="BO81" s="46"/>
      <c r="BP81" s="46"/>
      <c r="BQ81" s="46"/>
      <c r="BR81" s="46"/>
      <c r="BS81" s="46"/>
      <c r="BT81" s="46"/>
      <c r="BU81" s="46"/>
      <c r="BV81" s="44" t="s">
        <v>792</v>
      </c>
      <c r="BW81" s="44" t="s">
        <v>193</v>
      </c>
      <c r="BX81" s="44">
        <v>1.6</v>
      </c>
      <c r="BY81" s="44">
        <v>1.6</v>
      </c>
      <c r="BZ81" s="44" t="s">
        <v>793</v>
      </c>
      <c r="CA81" s="44" t="s">
        <v>207</v>
      </c>
      <c r="CB81" s="44">
        <v>1.5</v>
      </c>
      <c r="CC81" s="44">
        <v>1.5</v>
      </c>
      <c r="CD81" s="46"/>
      <c r="CE81" s="46"/>
      <c r="CF81" s="46"/>
      <c r="CG81" s="46"/>
      <c r="CH81" s="46"/>
      <c r="CI81" s="46"/>
      <c r="CJ81" s="46"/>
      <c r="CK81" s="46"/>
      <c r="CL81" s="44" t="s">
        <v>794</v>
      </c>
      <c r="CM81" s="44" t="s">
        <v>193</v>
      </c>
      <c r="CN81" s="44">
        <v>1.3</v>
      </c>
      <c r="CO81" s="44">
        <v>1.3</v>
      </c>
      <c r="CP81" s="46"/>
    </row>
    <row r="82" spans="1:94" ht="15.75" thickBot="1" x14ac:dyDescent="0.3">
      <c r="A82" s="321" t="s">
        <v>147</v>
      </c>
      <c r="B82" s="321"/>
      <c r="C82" s="321"/>
      <c r="D82" s="321"/>
      <c r="E82" s="321"/>
      <c r="F82" s="321"/>
      <c r="G82" s="321"/>
      <c r="H82" s="321"/>
      <c r="I82" s="321"/>
      <c r="J82" s="321"/>
      <c r="K82" s="321"/>
      <c r="L82" s="321"/>
      <c r="N82" s="212"/>
      <c r="O82" s="306"/>
      <c r="P82" s="213"/>
      <c r="Q82" s="212"/>
      <c r="R82" s="306"/>
      <c r="S82" s="213"/>
      <c r="U82" s="167" t="str" cm="1">
        <f t="array" aca="1" ref="U82" ca="1">IFERROR(INDEX(INDIRECT($L$7 &amp; "_Cidades"),ROW(A67)),"")</f>
        <v/>
      </c>
      <c r="V82" s="168"/>
      <c r="W82" s="169"/>
      <c r="X82" s="167" t="str" cm="1">
        <f t="array" aca="1" ref="X82" ca="1">IFERROR(INDEX(INDIRECT($L$7 &amp; "_Regioes"),ROW(A67)),"")</f>
        <v/>
      </c>
      <c r="Y82" s="169"/>
      <c r="BD82" s="53"/>
      <c r="BF82" s="44" t="s">
        <v>795</v>
      </c>
      <c r="BG82" s="44" t="s">
        <v>203</v>
      </c>
      <c r="BH82" s="44">
        <v>1.6</v>
      </c>
      <c r="BI82" s="44">
        <v>1.6</v>
      </c>
      <c r="BN82" s="46"/>
      <c r="BO82" s="46"/>
      <c r="BP82" s="46"/>
      <c r="BQ82" s="46"/>
      <c r="BR82" s="46"/>
      <c r="BS82" s="46"/>
      <c r="BT82" s="46"/>
      <c r="BU82" s="46"/>
      <c r="BV82" s="44" t="s">
        <v>796</v>
      </c>
      <c r="BW82" s="44" t="s">
        <v>196</v>
      </c>
      <c r="BX82" s="44">
        <v>1.9</v>
      </c>
      <c r="BY82" s="44">
        <v>1.9</v>
      </c>
      <c r="BZ82" s="44" t="s">
        <v>797</v>
      </c>
      <c r="CA82" s="44" t="s">
        <v>196</v>
      </c>
      <c r="CB82" s="44">
        <v>1.3</v>
      </c>
      <c r="CC82" s="44">
        <v>1.3</v>
      </c>
      <c r="CD82" s="46"/>
      <c r="CE82" s="46"/>
      <c r="CF82" s="46"/>
      <c r="CG82" s="46"/>
      <c r="CH82" s="46"/>
      <c r="CI82" s="46"/>
      <c r="CJ82" s="46"/>
      <c r="CK82" s="46"/>
      <c r="CL82" s="44" t="s">
        <v>798</v>
      </c>
      <c r="CM82" s="44" t="s">
        <v>196</v>
      </c>
      <c r="CN82" s="44">
        <v>1.6</v>
      </c>
      <c r="CO82" s="44">
        <v>1.6</v>
      </c>
      <c r="CP82" s="46"/>
    </row>
    <row r="83" spans="1:94" ht="15.75" thickBot="1" x14ac:dyDescent="0.3">
      <c r="E83" s="22"/>
      <c r="F83" s="22"/>
      <c r="G83" s="22"/>
      <c r="N83" s="214"/>
      <c r="O83" s="307"/>
      <c r="P83" s="215"/>
      <c r="Q83" s="214"/>
      <c r="R83" s="307"/>
      <c r="S83" s="215"/>
      <c r="U83" s="167" t="str" cm="1">
        <f t="array" aca="1" ref="U83" ca="1">IFERROR(INDEX(INDIRECT($L$7 &amp; "_Cidades"),ROW(A68)),"")</f>
        <v/>
      </c>
      <c r="V83" s="168"/>
      <c r="W83" s="169"/>
      <c r="X83" s="167" t="str" cm="1">
        <f t="array" aca="1" ref="X83" ca="1">IFERROR(INDEX(INDIRECT($L$7 &amp; "_Regioes"),ROW(A68)),"")</f>
        <v/>
      </c>
      <c r="Y83" s="169"/>
      <c r="BD83" s="53"/>
      <c r="BF83" s="44" t="s">
        <v>799</v>
      </c>
      <c r="BG83" s="44" t="s">
        <v>203</v>
      </c>
      <c r="BH83" s="44">
        <v>1.4</v>
      </c>
      <c r="BI83" s="44">
        <v>1.4</v>
      </c>
      <c r="BN83" s="46"/>
      <c r="BO83" s="46"/>
      <c r="BP83" s="46"/>
      <c r="BQ83" s="46"/>
      <c r="BR83" s="46"/>
      <c r="BS83" s="46"/>
      <c r="BT83" s="46"/>
      <c r="BU83" s="46"/>
      <c r="BV83" s="44" t="s">
        <v>800</v>
      </c>
      <c r="BW83" s="44" t="s">
        <v>193</v>
      </c>
      <c r="BX83" s="44">
        <v>1.2</v>
      </c>
      <c r="BY83" s="44">
        <v>1.2</v>
      </c>
      <c r="BZ83" s="44" t="s">
        <v>801</v>
      </c>
      <c r="CA83" s="44" t="s">
        <v>193</v>
      </c>
      <c r="CB83" s="44">
        <v>1.4</v>
      </c>
      <c r="CC83" s="44">
        <v>1.4</v>
      </c>
      <c r="CD83" s="46"/>
      <c r="CE83" s="46"/>
      <c r="CF83" s="46"/>
      <c r="CG83" s="46"/>
      <c r="CH83" s="46"/>
      <c r="CI83" s="46"/>
      <c r="CJ83" s="46"/>
      <c r="CK83" s="46"/>
      <c r="CL83" s="44" t="s">
        <v>802</v>
      </c>
      <c r="CM83" s="44" t="s">
        <v>196</v>
      </c>
      <c r="CN83" s="44">
        <v>1.4</v>
      </c>
      <c r="CO83" s="44">
        <v>1.4</v>
      </c>
      <c r="CP83" s="46"/>
    </row>
    <row r="84" spans="1:94" ht="15.75" thickBot="1" x14ac:dyDescent="0.3">
      <c r="E84" s="22"/>
      <c r="F84" s="22"/>
      <c r="G84" s="22"/>
      <c r="N84" s="210" t="s">
        <v>171</v>
      </c>
      <c r="O84" s="305"/>
      <c r="P84" s="211"/>
      <c r="Q84" s="210">
        <v>10</v>
      </c>
      <c r="R84" s="305"/>
      <c r="S84" s="211"/>
      <c r="U84" s="167" t="str" cm="1">
        <f t="array" aca="1" ref="U84" ca="1">IFERROR(INDEX(INDIRECT($L$7 &amp; "_Cidades"),ROW(A70)),"")</f>
        <v/>
      </c>
      <c r="V84" s="168"/>
      <c r="W84" s="169"/>
      <c r="X84" s="167" t="str" cm="1">
        <f t="array" aca="1" ref="X84" ca="1">IFERROR(INDEX(INDIRECT($L$7 &amp; "_Regioes"),ROW(A70)),"")</f>
        <v/>
      </c>
      <c r="Y84" s="169"/>
      <c r="BD84" s="53"/>
      <c r="BF84" s="44" t="s">
        <v>803</v>
      </c>
      <c r="BG84" s="44" t="s">
        <v>193</v>
      </c>
      <c r="BH84" s="44">
        <v>1.4</v>
      </c>
      <c r="BI84" s="44">
        <v>1.4</v>
      </c>
      <c r="BN84" s="46"/>
      <c r="BO84" s="46"/>
      <c r="BP84" s="46"/>
      <c r="BQ84" s="46"/>
      <c r="BR84" s="46"/>
      <c r="BS84" s="46"/>
      <c r="BT84" s="46"/>
      <c r="BU84" s="46"/>
      <c r="BV84" s="44" t="s">
        <v>804</v>
      </c>
      <c r="BW84" s="44" t="s">
        <v>203</v>
      </c>
      <c r="BX84" s="44">
        <v>1.6</v>
      </c>
      <c r="BY84" s="44">
        <v>1.6</v>
      </c>
      <c r="BZ84" s="44" t="s">
        <v>805</v>
      </c>
      <c r="CA84" s="44" t="s">
        <v>207</v>
      </c>
      <c r="CB84" s="44">
        <v>1.4</v>
      </c>
      <c r="CC84" s="44">
        <v>1.4</v>
      </c>
      <c r="CD84" s="46"/>
      <c r="CE84" s="46"/>
      <c r="CF84" s="46"/>
      <c r="CG84" s="46"/>
      <c r="CH84" s="46"/>
      <c r="CI84" s="46"/>
      <c r="CJ84" s="46"/>
      <c r="CK84" s="46"/>
      <c r="CL84" s="44" t="s">
        <v>806</v>
      </c>
      <c r="CM84" s="44" t="s">
        <v>193</v>
      </c>
      <c r="CN84" s="44">
        <v>1.3</v>
      </c>
      <c r="CO84" s="44">
        <v>1.3</v>
      </c>
      <c r="CP84" s="46"/>
    </row>
    <row r="85" spans="1:94" ht="15.75" thickBot="1" x14ac:dyDescent="0.3">
      <c r="N85" s="212"/>
      <c r="O85" s="306"/>
      <c r="P85" s="213"/>
      <c r="Q85" s="212"/>
      <c r="R85" s="306"/>
      <c r="S85" s="213"/>
      <c r="U85" s="167" t="str" cm="1">
        <f t="array" aca="1" ref="U85" ca="1">IFERROR(INDEX(INDIRECT($L$7 &amp; "_Cidades"),ROW(A71)),"")</f>
        <v/>
      </c>
      <c r="V85" s="168"/>
      <c r="W85" s="169"/>
      <c r="X85" s="167" t="str" cm="1">
        <f t="array" aca="1" ref="X85" ca="1">IFERROR(INDEX(INDIRECT($L$7 &amp; "_Regioes"),ROW(A71)),"")</f>
        <v/>
      </c>
      <c r="Y85" s="169"/>
      <c r="BD85" s="53"/>
      <c r="BF85" s="44" t="s">
        <v>807</v>
      </c>
      <c r="BG85" s="44" t="s">
        <v>193</v>
      </c>
      <c r="BH85" s="44">
        <v>1.6</v>
      </c>
      <c r="BI85" s="44">
        <v>1.6</v>
      </c>
      <c r="BN85" s="46"/>
      <c r="BO85" s="46"/>
      <c r="BP85" s="46"/>
      <c r="BQ85" s="46"/>
      <c r="BR85" s="46"/>
      <c r="BS85" s="46"/>
      <c r="BT85" s="46"/>
      <c r="BU85" s="46"/>
      <c r="BV85" s="44" t="s">
        <v>808</v>
      </c>
      <c r="BW85" s="44" t="s">
        <v>193</v>
      </c>
      <c r="BX85" s="44">
        <v>1.5</v>
      </c>
      <c r="BY85" s="44">
        <v>1.5</v>
      </c>
      <c r="BZ85" s="44" t="s">
        <v>809</v>
      </c>
      <c r="CA85" s="44" t="s">
        <v>200</v>
      </c>
      <c r="CB85" s="44">
        <v>1.3</v>
      </c>
      <c r="CC85" s="44">
        <v>1.3</v>
      </c>
      <c r="CD85" s="46"/>
      <c r="CE85" s="46"/>
      <c r="CF85" s="46"/>
      <c r="CG85" s="46"/>
      <c r="CH85" s="46"/>
      <c r="CI85" s="46"/>
      <c r="CJ85" s="46"/>
      <c r="CK85" s="46"/>
      <c r="CL85" s="44" t="s">
        <v>810</v>
      </c>
      <c r="CM85" s="44" t="s">
        <v>203</v>
      </c>
      <c r="CN85" s="44">
        <v>1.3</v>
      </c>
      <c r="CO85" s="44">
        <v>1.3</v>
      </c>
      <c r="CP85" s="46"/>
    </row>
    <row r="86" spans="1:94" ht="15.75" thickBot="1" x14ac:dyDescent="0.3">
      <c r="N86" s="214"/>
      <c r="O86" s="307"/>
      <c r="P86" s="215"/>
      <c r="Q86" s="214"/>
      <c r="R86" s="307"/>
      <c r="S86" s="215"/>
      <c r="U86" s="167" t="str" cm="1">
        <f t="array" aca="1" ref="U86" ca="1">IFERROR(INDEX(INDIRECT($L$7 &amp; "_Cidades"),ROW(A72)),"")</f>
        <v/>
      </c>
      <c r="V86" s="168"/>
      <c r="W86" s="169"/>
      <c r="X86" s="167" t="str" cm="1">
        <f t="array" aca="1" ref="X86" ca="1">IFERROR(INDEX(INDIRECT($L$7 &amp; "_Regioes"),ROW(A72)),"")</f>
        <v/>
      </c>
      <c r="Y86" s="169"/>
      <c r="BD86" s="53"/>
      <c r="BF86" s="44" t="s">
        <v>811</v>
      </c>
      <c r="BG86" s="44" t="s">
        <v>207</v>
      </c>
      <c r="BH86" s="44">
        <v>1.3</v>
      </c>
      <c r="BI86" s="44">
        <v>1.3</v>
      </c>
      <c r="BN86" s="46"/>
      <c r="BO86" s="46"/>
      <c r="BP86" s="46"/>
      <c r="BQ86" s="46"/>
      <c r="BR86" s="46"/>
      <c r="BS86" s="46"/>
      <c r="BT86" s="46"/>
      <c r="BU86" s="46"/>
      <c r="BV86" s="44" t="s">
        <v>812</v>
      </c>
      <c r="BW86" s="44" t="s">
        <v>196</v>
      </c>
      <c r="BX86" s="44">
        <v>1.5</v>
      </c>
      <c r="BY86" s="44">
        <v>1.5</v>
      </c>
      <c r="BZ86" s="44" t="s">
        <v>813</v>
      </c>
      <c r="CA86" s="44" t="s">
        <v>200</v>
      </c>
      <c r="CB86" s="44">
        <v>1.5</v>
      </c>
      <c r="CC86" s="44">
        <v>1.5</v>
      </c>
      <c r="CD86" s="46"/>
      <c r="CE86" s="46"/>
      <c r="CF86" s="46"/>
      <c r="CG86" s="46"/>
      <c r="CH86" s="46"/>
      <c r="CI86" s="46"/>
      <c r="CJ86" s="46"/>
      <c r="CK86" s="46"/>
      <c r="CL86" s="44" t="s">
        <v>814</v>
      </c>
      <c r="CM86" s="44" t="s">
        <v>196</v>
      </c>
      <c r="CN86" s="44">
        <v>1.4</v>
      </c>
      <c r="CO86" s="44">
        <v>1.4</v>
      </c>
      <c r="CP86" s="46"/>
    </row>
    <row r="87" spans="1:94" ht="15.75" thickBot="1" x14ac:dyDescent="0.3">
      <c r="U87" s="167" t="str" cm="1">
        <f t="array" aca="1" ref="U87" ca="1">IFERROR(INDEX(INDIRECT($L$7 &amp; "_Cidades"),ROW(A73)),"")</f>
        <v/>
      </c>
      <c r="V87" s="168"/>
      <c r="W87" s="169"/>
      <c r="X87" s="167" t="str" cm="1">
        <f t="array" aca="1" ref="X87" ca="1">IFERROR(INDEX(INDIRECT($L$7 &amp; "_Regioes"),ROW(A73)),"")</f>
        <v/>
      </c>
      <c r="Y87" s="169"/>
      <c r="BD87" s="53"/>
      <c r="BF87" s="44" t="s">
        <v>815</v>
      </c>
      <c r="BG87" s="44" t="s">
        <v>207</v>
      </c>
      <c r="BH87" s="44">
        <v>1.6</v>
      </c>
      <c r="BI87" s="44">
        <v>1.6</v>
      </c>
      <c r="BN87" s="46"/>
      <c r="BO87" s="46"/>
      <c r="BP87" s="46"/>
      <c r="BQ87" s="46"/>
      <c r="BR87" s="46"/>
      <c r="BS87" s="46"/>
      <c r="BT87" s="46"/>
      <c r="BU87" s="46"/>
      <c r="BV87" s="44" t="s">
        <v>816</v>
      </c>
      <c r="BW87" s="44" t="s">
        <v>203</v>
      </c>
      <c r="BX87" s="44">
        <v>1.4</v>
      </c>
      <c r="BY87" s="44">
        <v>1.4</v>
      </c>
      <c r="BZ87" s="44" t="s">
        <v>817</v>
      </c>
      <c r="CA87" s="44" t="s">
        <v>200</v>
      </c>
      <c r="CB87" s="44">
        <v>1.5</v>
      </c>
      <c r="CC87" s="44">
        <v>1.5</v>
      </c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</row>
    <row r="88" spans="1:94" ht="15.75" thickBot="1" x14ac:dyDescent="0.3">
      <c r="N88" s="177" t="s">
        <v>134</v>
      </c>
      <c r="O88" s="178"/>
      <c r="P88" s="178"/>
      <c r="Q88" s="178"/>
      <c r="R88" s="178"/>
      <c r="S88" s="179"/>
      <c r="U88" s="167" t="str" cm="1">
        <f t="array" aca="1" ref="U88" ca="1">IFERROR(INDEX(INDIRECT($L$7 &amp; "_Cidades"),ROW(A74)),"")</f>
        <v/>
      </c>
      <c r="V88" s="168"/>
      <c r="W88" s="169"/>
      <c r="X88" s="167" t="str" cm="1">
        <f t="array" aca="1" ref="X88" ca="1">IFERROR(INDEX(INDIRECT($L$7 &amp; "_Regioes"),ROW(A74)),"")</f>
        <v/>
      </c>
      <c r="Y88" s="169"/>
      <c r="BD88" s="53"/>
      <c r="BF88" s="44" t="s">
        <v>818</v>
      </c>
      <c r="BG88" s="44" t="s">
        <v>193</v>
      </c>
      <c r="BH88" s="44">
        <v>1.4</v>
      </c>
      <c r="BI88" s="44">
        <v>1.4</v>
      </c>
      <c r="BN88" s="46"/>
      <c r="BO88" s="46"/>
      <c r="BP88" s="46"/>
      <c r="BQ88" s="46"/>
      <c r="BR88" s="46"/>
      <c r="BS88" s="46"/>
      <c r="BT88" s="46"/>
      <c r="BU88" s="46"/>
      <c r="BV88" s="44" t="s">
        <v>819</v>
      </c>
      <c r="BW88" s="44" t="s">
        <v>203</v>
      </c>
      <c r="BX88" s="44">
        <v>1.6</v>
      </c>
      <c r="BY88" s="44">
        <v>1.6</v>
      </c>
      <c r="BZ88" s="44" t="s">
        <v>820</v>
      </c>
      <c r="CA88" s="44" t="s">
        <v>193</v>
      </c>
      <c r="CB88" s="44">
        <v>1.6</v>
      </c>
      <c r="CC88" s="44">
        <v>1.6</v>
      </c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</row>
    <row r="89" spans="1:94" ht="15.75" thickBot="1" x14ac:dyDescent="0.3">
      <c r="N89" s="170">
        <v>0.03</v>
      </c>
      <c r="O89" s="171"/>
      <c r="P89" s="172"/>
      <c r="Q89" s="173" t="s">
        <v>135</v>
      </c>
      <c r="R89" s="174"/>
      <c r="S89" s="175"/>
      <c r="U89" s="167" t="str" cm="1">
        <f t="array" aca="1" ref="U89" ca="1">IFERROR(INDEX(INDIRECT($L$7 &amp; "_Cidades"),ROW(A75)),"")</f>
        <v/>
      </c>
      <c r="V89" s="168"/>
      <c r="W89" s="169"/>
      <c r="X89" s="167" t="str" cm="1">
        <f t="array" aca="1" ref="X89" ca="1">IFERROR(INDEX(INDIRECT($L$7 &amp; "_Regioes"),ROW(A75)),"")</f>
        <v/>
      </c>
      <c r="Y89" s="169"/>
      <c r="BD89" s="53"/>
      <c r="BF89" s="44" t="s">
        <v>821</v>
      </c>
      <c r="BG89" s="44" t="s">
        <v>193</v>
      </c>
      <c r="BH89" s="44">
        <v>1.7</v>
      </c>
      <c r="BI89" s="44">
        <v>1.7</v>
      </c>
      <c r="BN89" s="46"/>
      <c r="BO89" s="46"/>
      <c r="BP89" s="46"/>
      <c r="BQ89" s="46"/>
      <c r="BR89" s="46"/>
      <c r="BS89" s="46"/>
      <c r="BT89" s="46"/>
      <c r="BU89" s="46"/>
      <c r="BV89" s="44" t="s">
        <v>822</v>
      </c>
      <c r="BW89" s="44" t="s">
        <v>203</v>
      </c>
      <c r="BX89" s="44">
        <v>1.8</v>
      </c>
      <c r="BY89" s="44">
        <v>1.8</v>
      </c>
      <c r="BZ89" s="44" t="s">
        <v>389</v>
      </c>
      <c r="CA89" s="44" t="s">
        <v>193</v>
      </c>
      <c r="CB89" s="44">
        <v>1.4</v>
      </c>
      <c r="CC89" s="44">
        <v>1.4</v>
      </c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</row>
    <row r="90" spans="1:94" ht="15.75" thickBot="1" x14ac:dyDescent="0.3">
      <c r="N90" s="170">
        <v>0.01</v>
      </c>
      <c r="O90" s="171"/>
      <c r="P90" s="172"/>
      <c r="Q90" s="173" t="s">
        <v>136</v>
      </c>
      <c r="R90" s="174"/>
      <c r="S90" s="175"/>
      <c r="U90" s="167" t="str" cm="1">
        <f t="array" aca="1" ref="U90" ca="1">IFERROR(INDEX(INDIRECT($L$7 &amp; "_Cidades"),ROW(A76)),"")</f>
        <v/>
      </c>
      <c r="V90" s="168"/>
      <c r="W90" s="169"/>
      <c r="X90" s="167" t="str" cm="1">
        <f t="array" aca="1" ref="X90" ca="1">IFERROR(INDEX(INDIRECT($L$7 &amp; "_Regioes"),ROW(A76)),"")</f>
        <v/>
      </c>
      <c r="Y90" s="169"/>
      <c r="BD90" s="53"/>
      <c r="BF90" s="44" t="s">
        <v>823</v>
      </c>
      <c r="BG90" s="44" t="s">
        <v>203</v>
      </c>
      <c r="BH90" s="44">
        <v>1.5</v>
      </c>
      <c r="BI90" s="44">
        <v>1.5</v>
      </c>
      <c r="BN90" s="46"/>
      <c r="BO90" s="46"/>
      <c r="BP90" s="46"/>
      <c r="BQ90" s="46"/>
      <c r="BR90" s="46"/>
      <c r="BS90" s="46"/>
      <c r="BT90" s="46"/>
      <c r="BU90" s="46"/>
      <c r="BV90" s="44" t="s">
        <v>824</v>
      </c>
      <c r="BW90" s="44" t="s">
        <v>196</v>
      </c>
      <c r="BX90" s="44">
        <v>1.5</v>
      </c>
      <c r="BY90" s="44">
        <v>1.5</v>
      </c>
      <c r="BZ90" s="44" t="s">
        <v>825</v>
      </c>
      <c r="CA90" s="44" t="s">
        <v>200</v>
      </c>
      <c r="CB90" s="44">
        <v>1.3</v>
      </c>
      <c r="CC90" s="44">
        <v>1.3</v>
      </c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</row>
    <row r="91" spans="1:94" ht="15.75" thickBot="1" x14ac:dyDescent="0.3">
      <c r="N91" s="176" t="s">
        <v>137</v>
      </c>
      <c r="O91" s="176"/>
      <c r="P91" s="176"/>
      <c r="Q91" s="176"/>
      <c r="R91" s="176"/>
      <c r="S91" s="176"/>
      <c r="U91" s="167" t="str" cm="1">
        <f t="array" aca="1" ref="U91" ca="1">IFERROR(INDEX(INDIRECT($L$7 &amp; "_Cidades"),ROW(A77)),"")</f>
        <v/>
      </c>
      <c r="V91" s="168"/>
      <c r="W91" s="169"/>
      <c r="X91" s="167" t="str" cm="1">
        <f t="array" aca="1" ref="X91" ca="1">IFERROR(INDEX(INDIRECT($L$7 &amp; "_Regioes"),ROW(A77)),"")</f>
        <v/>
      </c>
      <c r="Y91" s="169"/>
      <c r="BD91" s="53"/>
      <c r="BF91" s="44" t="s">
        <v>826</v>
      </c>
      <c r="BG91" s="44" t="s">
        <v>203</v>
      </c>
      <c r="BH91" s="44">
        <v>1.5</v>
      </c>
      <c r="BI91" s="44">
        <v>1.5</v>
      </c>
      <c r="BN91" s="46"/>
      <c r="BO91" s="46"/>
      <c r="BP91" s="46"/>
      <c r="BQ91" s="46"/>
      <c r="BR91" s="46"/>
      <c r="BS91" s="46"/>
      <c r="BT91" s="46"/>
      <c r="BU91" s="46"/>
      <c r="BV91" s="44" t="s">
        <v>827</v>
      </c>
      <c r="BW91" s="44" t="s">
        <v>203</v>
      </c>
      <c r="BX91" s="44">
        <v>1.4</v>
      </c>
      <c r="BY91" s="44">
        <v>1.4</v>
      </c>
      <c r="BZ91" s="44" t="s">
        <v>828</v>
      </c>
      <c r="CA91" s="44" t="s">
        <v>196</v>
      </c>
      <c r="CB91" s="44">
        <v>1.5</v>
      </c>
      <c r="CC91" s="44">
        <v>1.5</v>
      </c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</row>
    <row r="92" spans="1:94" ht="15.75" thickBot="1" x14ac:dyDescent="0.3">
      <c r="N92" s="176"/>
      <c r="O92" s="176"/>
      <c r="P92" s="176"/>
      <c r="Q92" s="176"/>
      <c r="R92" s="176"/>
      <c r="S92" s="176"/>
      <c r="U92" s="167" t="str" cm="1">
        <f t="array" aca="1" ref="U92" ca="1">IFERROR(INDEX(INDIRECT($L$7 &amp; "_Cidades"),ROW(A78)),"")</f>
        <v/>
      </c>
      <c r="V92" s="168"/>
      <c r="W92" s="169"/>
      <c r="X92" s="167" t="str" cm="1">
        <f t="array" aca="1" ref="X92" ca="1">IFERROR(INDEX(INDIRECT($L$7 &amp; "_Regioes"),ROW(A78)),"")</f>
        <v/>
      </c>
      <c r="Y92" s="169"/>
      <c r="BD92" s="53"/>
      <c r="BF92" s="44" t="s">
        <v>829</v>
      </c>
      <c r="BG92" s="44" t="s">
        <v>207</v>
      </c>
      <c r="BH92" s="44">
        <v>1.5</v>
      </c>
      <c r="BI92" s="44">
        <v>1.5</v>
      </c>
      <c r="BN92" s="46"/>
      <c r="BO92" s="46"/>
      <c r="BP92" s="46"/>
      <c r="BQ92" s="46"/>
      <c r="BR92" s="46"/>
      <c r="BS92" s="46"/>
      <c r="BT92" s="46"/>
      <c r="BU92" s="46"/>
      <c r="BV92" s="44" t="s">
        <v>830</v>
      </c>
      <c r="BW92" s="44" t="s">
        <v>193</v>
      </c>
      <c r="BX92" s="44">
        <v>1.5</v>
      </c>
      <c r="BY92" s="44">
        <v>1.5</v>
      </c>
      <c r="BZ92" s="44" t="s">
        <v>831</v>
      </c>
      <c r="CA92" s="44" t="s">
        <v>193</v>
      </c>
      <c r="CB92" s="44">
        <v>1.8</v>
      </c>
      <c r="CC92" s="44">
        <v>1.8</v>
      </c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</row>
    <row r="93" spans="1:94" ht="15.75" thickBot="1" x14ac:dyDescent="0.3">
      <c r="E93" s="22"/>
      <c r="F93" s="22"/>
      <c r="N93" s="176"/>
      <c r="O93" s="176"/>
      <c r="P93" s="176"/>
      <c r="Q93" s="176"/>
      <c r="R93" s="176"/>
      <c r="S93" s="176"/>
      <c r="U93" s="167" t="str" cm="1">
        <f t="array" aca="1" ref="U93" ca="1">IFERROR(INDEX(INDIRECT($L$7 &amp; "_Cidades"),ROW(A79)),"")</f>
        <v/>
      </c>
      <c r="V93" s="168"/>
      <c r="W93" s="169"/>
      <c r="X93" s="167" t="str" cm="1">
        <f t="array" aca="1" ref="X93" ca="1">IFERROR(INDEX(INDIRECT($L$7 &amp; "_Regioes"),ROW(A79)),"")</f>
        <v/>
      </c>
      <c r="Y93" s="169"/>
      <c r="BD93" s="53"/>
      <c r="BF93" s="44" t="s">
        <v>832</v>
      </c>
      <c r="BG93" s="44" t="s">
        <v>193</v>
      </c>
      <c r="BH93" s="44">
        <v>1.5</v>
      </c>
      <c r="BI93" s="44">
        <v>1.5</v>
      </c>
      <c r="BN93" s="46"/>
      <c r="BO93" s="46"/>
      <c r="BP93" s="46"/>
      <c r="BQ93" s="46"/>
      <c r="BR93" s="46"/>
      <c r="BS93" s="46"/>
      <c r="BT93" s="46"/>
      <c r="BU93" s="46"/>
      <c r="BV93" s="44" t="s">
        <v>833</v>
      </c>
      <c r="BW93" s="44" t="s">
        <v>207</v>
      </c>
      <c r="BX93" s="44">
        <v>1.3</v>
      </c>
      <c r="BY93" s="44">
        <v>1.3</v>
      </c>
      <c r="BZ93" s="44" t="s">
        <v>834</v>
      </c>
      <c r="CA93" s="44" t="s">
        <v>196</v>
      </c>
      <c r="CB93" s="44">
        <v>1.4</v>
      </c>
      <c r="CC93" s="44">
        <v>1.4</v>
      </c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</row>
    <row r="94" spans="1:94" ht="15.75" thickBot="1" x14ac:dyDescent="0.3">
      <c r="E94" s="35"/>
      <c r="F94" s="35"/>
      <c r="U94" s="167" t="str" cm="1">
        <f t="array" aca="1" ref="U94" ca="1">IFERROR(INDEX(INDIRECT($L$7 &amp; "_Cidades"),ROW(A80)),"")</f>
        <v/>
      </c>
      <c r="V94" s="168"/>
      <c r="W94" s="169"/>
      <c r="X94" s="167" t="str" cm="1">
        <f t="array" aca="1" ref="X94" ca="1">IFERROR(INDEX(INDIRECT($L$7 &amp; "_Regioes"),ROW(A80)),"")</f>
        <v/>
      </c>
      <c r="Y94" s="169"/>
      <c r="BD94" s="53"/>
      <c r="BF94" s="44" t="s">
        <v>835</v>
      </c>
      <c r="BG94" s="44" t="s">
        <v>207</v>
      </c>
      <c r="BH94" s="44">
        <v>1.8</v>
      </c>
      <c r="BI94" s="44">
        <v>1.8</v>
      </c>
      <c r="BN94" s="46"/>
      <c r="BO94" s="46"/>
      <c r="BP94" s="46"/>
      <c r="BQ94" s="46"/>
      <c r="BR94" s="46"/>
      <c r="BS94" s="46"/>
      <c r="BT94" s="46"/>
      <c r="BU94" s="46"/>
      <c r="BV94" s="44" t="s">
        <v>836</v>
      </c>
      <c r="BW94" s="44" t="s">
        <v>203</v>
      </c>
      <c r="BX94" s="44">
        <v>1.6</v>
      </c>
      <c r="BY94" s="44">
        <v>1.6</v>
      </c>
      <c r="BZ94" s="44" t="s">
        <v>837</v>
      </c>
      <c r="CA94" s="44" t="s">
        <v>200</v>
      </c>
      <c r="CB94" s="44">
        <v>1.6</v>
      </c>
      <c r="CC94" s="44">
        <v>1.6</v>
      </c>
      <c r="CD94" s="46"/>
      <c r="CE94" s="46"/>
      <c r="CF94" s="46"/>
      <c r="CG94" s="46"/>
      <c r="CH94" s="46"/>
      <c r="CI94" s="46"/>
      <c r="CJ94" s="46"/>
      <c r="CK94" s="46"/>
      <c r="CL94" s="45"/>
      <c r="CM94" s="45"/>
      <c r="CN94" s="45"/>
      <c r="CO94" s="45"/>
      <c r="CP94" s="45"/>
    </row>
    <row r="95" spans="1:94" ht="15.75" thickBot="1" x14ac:dyDescent="0.3">
      <c r="E95" s="35"/>
      <c r="F95" s="35"/>
      <c r="U95" s="167" t="str" cm="1">
        <f t="array" aca="1" ref="U95" ca="1">IFERROR(INDEX(INDIRECT($L$7 &amp; "_Cidades"),ROW(A81)),"")</f>
        <v/>
      </c>
      <c r="V95" s="168"/>
      <c r="W95" s="169"/>
      <c r="X95" s="167" t="str" cm="1">
        <f t="array" aca="1" ref="X95" ca="1">IFERROR(INDEX(INDIRECT($L$7 &amp; "_Regioes"),ROW(A81)),"")</f>
        <v/>
      </c>
      <c r="Y95" s="169"/>
      <c r="BD95" s="53"/>
      <c r="BF95" s="44" t="s">
        <v>838</v>
      </c>
      <c r="BG95" s="44" t="s">
        <v>203</v>
      </c>
      <c r="BH95" s="44">
        <v>1.9</v>
      </c>
      <c r="BI95" s="44">
        <v>1.9</v>
      </c>
      <c r="BN95" s="46"/>
      <c r="BO95" s="46"/>
      <c r="BP95" s="46"/>
      <c r="BQ95" s="46"/>
      <c r="BR95" s="46"/>
      <c r="BS95" s="46"/>
      <c r="BT95" s="46"/>
      <c r="BU95" s="46"/>
      <c r="BV95" s="44" t="s">
        <v>839</v>
      </c>
      <c r="BW95" s="44" t="s">
        <v>193</v>
      </c>
      <c r="BX95" s="44">
        <v>1.6</v>
      </c>
      <c r="BY95" s="44">
        <v>1.6</v>
      </c>
      <c r="BZ95" s="44" t="s">
        <v>840</v>
      </c>
      <c r="CA95" s="44" t="s">
        <v>196</v>
      </c>
      <c r="CB95" s="44">
        <v>1.5</v>
      </c>
      <c r="CC95" s="44">
        <v>1.5</v>
      </c>
      <c r="CD95" s="46"/>
      <c r="CE95" s="46"/>
      <c r="CF95" s="46"/>
      <c r="CG95" s="46"/>
      <c r="CH95" s="46"/>
      <c r="CI95" s="46"/>
      <c r="CJ95" s="46"/>
      <c r="CK95" s="46"/>
    </row>
    <row r="96" spans="1:94" ht="15.75" thickBot="1" x14ac:dyDescent="0.3">
      <c r="E96" s="22"/>
      <c r="F96" s="22"/>
      <c r="U96" s="167" t="str" cm="1">
        <f t="array" aca="1" ref="U96" ca="1">IFERROR(INDEX(INDIRECT($L$7 &amp; "_Cidades"),ROW(A82)),"")</f>
        <v/>
      </c>
      <c r="V96" s="168"/>
      <c r="W96" s="169"/>
      <c r="X96" s="167" t="str" cm="1">
        <f t="array" aca="1" ref="X96" ca="1">IFERROR(INDEX(INDIRECT($L$7 &amp; "_Regioes"),ROW(A82)),"")</f>
        <v/>
      </c>
      <c r="Y96" s="169"/>
      <c r="BD96" s="53"/>
      <c r="BF96" s="44" t="s">
        <v>841</v>
      </c>
      <c r="BG96" s="44" t="s">
        <v>203</v>
      </c>
      <c r="BH96" s="44">
        <v>1.7</v>
      </c>
      <c r="BI96" s="44">
        <v>1.7</v>
      </c>
      <c r="BN96" s="46"/>
      <c r="BO96" s="46"/>
      <c r="BP96" s="46"/>
      <c r="BQ96" s="46"/>
      <c r="BR96" s="46"/>
      <c r="BS96" s="46"/>
      <c r="BT96" s="46"/>
      <c r="BU96" s="46"/>
      <c r="BV96" s="44" t="s">
        <v>842</v>
      </c>
      <c r="BW96" s="44" t="s">
        <v>193</v>
      </c>
      <c r="BX96" s="44">
        <v>1.4</v>
      </c>
      <c r="BY96" s="44">
        <v>1.4</v>
      </c>
      <c r="BZ96" s="44" t="s">
        <v>843</v>
      </c>
      <c r="CA96" s="44" t="s">
        <v>200</v>
      </c>
      <c r="CB96" s="44">
        <v>1.5</v>
      </c>
      <c r="CC96" s="44">
        <v>1.5</v>
      </c>
      <c r="CD96" s="46"/>
      <c r="CE96" s="46"/>
      <c r="CF96" s="46"/>
      <c r="CG96" s="46"/>
      <c r="CH96" s="46"/>
      <c r="CI96" s="46"/>
      <c r="CJ96" s="46"/>
      <c r="CK96" s="46"/>
    </row>
    <row r="97" spans="5:89" ht="15.75" thickBot="1" x14ac:dyDescent="0.3">
      <c r="E97" s="35"/>
      <c r="F97" s="35"/>
      <c r="U97" s="167" t="str" cm="1">
        <f t="array" aca="1" ref="U97" ca="1">IFERROR(INDEX(INDIRECT($L$7 &amp; "_Cidades"),ROW(A83)),"")</f>
        <v/>
      </c>
      <c r="V97" s="168"/>
      <c r="W97" s="169"/>
      <c r="X97" s="167" t="str" cm="1">
        <f t="array" aca="1" ref="X97" ca="1">IFERROR(INDEX(INDIRECT($L$7 &amp; "_Regioes"),ROW(A83)),"")</f>
        <v/>
      </c>
      <c r="Y97" s="169"/>
      <c r="BD97" s="53"/>
      <c r="BF97" s="44" t="s">
        <v>844</v>
      </c>
      <c r="BG97" s="44" t="s">
        <v>207</v>
      </c>
      <c r="BH97" s="44">
        <v>1.6</v>
      </c>
      <c r="BI97" s="44">
        <v>1.6</v>
      </c>
      <c r="BN97" s="46"/>
      <c r="BO97" s="46"/>
      <c r="BP97" s="46"/>
      <c r="BQ97" s="46"/>
      <c r="BR97" s="46"/>
      <c r="BS97" s="46"/>
      <c r="BT97" s="46"/>
      <c r="BU97" s="46"/>
      <c r="BV97" s="44" t="s">
        <v>845</v>
      </c>
      <c r="BW97" s="44" t="s">
        <v>196</v>
      </c>
      <c r="BX97" s="44">
        <v>1.4</v>
      </c>
      <c r="BY97" s="44">
        <v>1.4</v>
      </c>
      <c r="BZ97" s="44" t="s">
        <v>846</v>
      </c>
      <c r="CA97" s="44" t="s">
        <v>193</v>
      </c>
      <c r="CB97" s="44">
        <v>1.3</v>
      </c>
      <c r="CC97" s="44">
        <v>1.3</v>
      </c>
      <c r="CD97" s="46"/>
      <c r="CE97" s="46"/>
      <c r="CF97" s="46"/>
      <c r="CG97" s="46"/>
      <c r="CH97" s="46"/>
      <c r="CI97" s="46"/>
      <c r="CJ97" s="46"/>
      <c r="CK97" s="46"/>
    </row>
    <row r="98" spans="5:89" ht="19.5" thickBot="1" x14ac:dyDescent="0.3">
      <c r="N98" s="41"/>
      <c r="O98" s="41"/>
      <c r="U98" s="167" t="str" cm="1">
        <f t="array" aca="1" ref="U98" ca="1">IFERROR(INDEX(INDIRECT($L$7 &amp; "_Cidades"),ROW(A84)),"")</f>
        <v/>
      </c>
      <c r="V98" s="168"/>
      <c r="W98" s="169"/>
      <c r="X98" s="167" t="str" cm="1">
        <f t="array" aca="1" ref="X98" ca="1">IFERROR(INDEX(INDIRECT($L$7 &amp; "_Regioes"),ROW(A84)),"")</f>
        <v/>
      </c>
      <c r="Y98" s="169"/>
      <c r="BD98" s="53"/>
      <c r="BF98" s="44" t="s">
        <v>847</v>
      </c>
      <c r="BG98" s="44" t="s">
        <v>203</v>
      </c>
      <c r="BH98" s="44">
        <v>1.7</v>
      </c>
      <c r="BI98" s="44">
        <v>1.7</v>
      </c>
      <c r="BN98" s="46"/>
      <c r="BO98" s="46"/>
      <c r="BP98" s="46"/>
      <c r="BQ98" s="46"/>
      <c r="BR98" s="46"/>
      <c r="BS98" s="46"/>
      <c r="BT98" s="46"/>
      <c r="BU98" s="46"/>
      <c r="BV98" s="44" t="s">
        <v>848</v>
      </c>
      <c r="BW98" s="44" t="s">
        <v>207</v>
      </c>
      <c r="BX98" s="44">
        <v>1.4</v>
      </c>
      <c r="BY98" s="44">
        <v>1.4</v>
      </c>
      <c r="BZ98" s="44" t="s">
        <v>849</v>
      </c>
      <c r="CA98" s="44" t="s">
        <v>193</v>
      </c>
      <c r="CB98" s="44">
        <v>1.3</v>
      </c>
      <c r="CC98" s="44">
        <v>1.3</v>
      </c>
      <c r="CD98" s="46"/>
      <c r="CE98" s="46"/>
      <c r="CF98" s="46"/>
      <c r="CG98" s="46"/>
      <c r="CH98" s="46"/>
      <c r="CI98" s="46"/>
      <c r="CJ98" s="46"/>
      <c r="CK98" s="46"/>
    </row>
    <row r="99" spans="5:89" ht="19.5" thickBot="1" x14ac:dyDescent="0.3">
      <c r="N99" s="41"/>
      <c r="O99" s="41"/>
      <c r="U99" s="167" t="str" cm="1">
        <f t="array" aca="1" ref="U99" ca="1">IFERROR(INDEX(INDIRECT($L$7 &amp; "_Cidades"),ROW(A85)),"")</f>
        <v/>
      </c>
      <c r="V99" s="168"/>
      <c r="W99" s="169"/>
      <c r="X99" s="167" t="str" cm="1">
        <f t="array" aca="1" ref="X99" ca="1">IFERROR(INDEX(INDIRECT($L$7 &amp; "_Regioes"),ROW(A85)),"")</f>
        <v/>
      </c>
      <c r="Y99" s="169"/>
      <c r="BD99" s="53"/>
      <c r="BF99" s="44" t="s">
        <v>664</v>
      </c>
      <c r="BG99" s="44" t="s">
        <v>193</v>
      </c>
      <c r="BH99" s="44">
        <v>1.8</v>
      </c>
      <c r="BI99" s="44">
        <v>1.8</v>
      </c>
      <c r="BN99" s="46"/>
      <c r="BO99" s="46"/>
      <c r="BP99" s="46"/>
      <c r="BQ99" s="46"/>
      <c r="BR99" s="46"/>
      <c r="BS99" s="46"/>
      <c r="BT99" s="46"/>
      <c r="BU99" s="46"/>
      <c r="BV99" s="44" t="s">
        <v>850</v>
      </c>
      <c r="BW99" s="44" t="s">
        <v>200</v>
      </c>
      <c r="BX99" s="44">
        <v>1.5</v>
      </c>
      <c r="BY99" s="44">
        <v>1.5</v>
      </c>
      <c r="BZ99" s="44" t="s">
        <v>851</v>
      </c>
      <c r="CA99" s="44" t="s">
        <v>200</v>
      </c>
      <c r="CB99" s="44">
        <v>1.4</v>
      </c>
      <c r="CC99" s="44">
        <v>1.4</v>
      </c>
      <c r="CD99" s="46"/>
      <c r="CE99" s="46"/>
      <c r="CF99" s="46"/>
      <c r="CG99" s="46"/>
      <c r="CH99" s="46"/>
      <c r="CI99" s="46"/>
      <c r="CJ99" s="46"/>
      <c r="CK99" s="46"/>
    </row>
    <row r="100" spans="5:89" ht="19.5" thickBot="1" x14ac:dyDescent="0.3">
      <c r="E100" s="35"/>
      <c r="F100" s="35"/>
      <c r="N100" s="41"/>
      <c r="O100" s="41"/>
      <c r="U100" s="167" t="str" cm="1">
        <f t="array" aca="1" ref="U100" ca="1">IFERROR(INDEX(INDIRECT($L$7 &amp; "_Cidades"),ROW(A86)),"")</f>
        <v/>
      </c>
      <c r="V100" s="168"/>
      <c r="W100" s="169"/>
      <c r="X100" s="167" t="str" cm="1">
        <f t="array" aca="1" ref="X100" ca="1">IFERROR(INDEX(INDIRECT($L$7 &amp; "_Regioes"),ROW(A86)),"")</f>
        <v/>
      </c>
      <c r="Y100" s="169"/>
      <c r="BD100" s="53"/>
      <c r="BF100" s="44" t="s">
        <v>852</v>
      </c>
      <c r="BG100" s="44" t="s">
        <v>203</v>
      </c>
      <c r="BH100" s="44">
        <v>1.6</v>
      </c>
      <c r="BI100" s="44">
        <v>1.6</v>
      </c>
      <c r="BN100" s="46"/>
      <c r="BO100" s="46"/>
      <c r="BP100" s="46"/>
      <c r="BQ100" s="46"/>
      <c r="BR100" s="46"/>
      <c r="BS100" s="46"/>
      <c r="BT100" s="46"/>
      <c r="BU100" s="46"/>
      <c r="BV100" s="44" t="s">
        <v>853</v>
      </c>
      <c r="BW100" s="44" t="s">
        <v>203</v>
      </c>
      <c r="BX100" s="44">
        <v>1.5</v>
      </c>
      <c r="BY100" s="44">
        <v>1.5</v>
      </c>
      <c r="BZ100" s="44" t="s">
        <v>854</v>
      </c>
      <c r="CA100" s="44" t="s">
        <v>196</v>
      </c>
      <c r="CB100" s="44">
        <v>1.4</v>
      </c>
      <c r="CC100" s="44">
        <v>1.4</v>
      </c>
      <c r="CD100" s="46"/>
      <c r="CE100" s="46"/>
      <c r="CF100" s="46"/>
      <c r="CG100" s="46"/>
      <c r="CH100" s="46"/>
      <c r="CI100" s="46"/>
      <c r="CJ100" s="46"/>
      <c r="CK100" s="46"/>
    </row>
    <row r="101" spans="5:89" ht="19.5" thickBot="1" x14ac:dyDescent="0.3">
      <c r="E101" s="35"/>
      <c r="F101" s="35"/>
      <c r="N101" s="41"/>
      <c r="O101" s="41"/>
      <c r="U101" s="167" t="str" cm="1">
        <f t="array" aca="1" ref="U101" ca="1">IFERROR(INDEX(INDIRECT($L$7 &amp; "_Cidades"),ROW(A87)),"")</f>
        <v/>
      </c>
      <c r="V101" s="168"/>
      <c r="W101" s="169"/>
      <c r="X101" s="167" t="str" cm="1">
        <f t="array" aca="1" ref="X101" ca="1">IFERROR(INDEX(INDIRECT($L$7 &amp; "_Regioes"),ROW(A87)),"")</f>
        <v/>
      </c>
      <c r="Y101" s="169"/>
      <c r="BD101" s="53"/>
      <c r="BF101" s="44" t="s">
        <v>855</v>
      </c>
      <c r="BG101" s="44" t="s">
        <v>193</v>
      </c>
      <c r="BH101" s="44">
        <v>1.6</v>
      </c>
      <c r="BI101" s="44">
        <v>1.6</v>
      </c>
      <c r="BN101" s="46"/>
      <c r="BO101" s="46"/>
      <c r="BP101" s="46"/>
      <c r="BQ101" s="46"/>
      <c r="BR101" s="46"/>
      <c r="BS101" s="46"/>
      <c r="BT101" s="46"/>
      <c r="BU101" s="46"/>
      <c r="BV101" s="44" t="s">
        <v>856</v>
      </c>
      <c r="BW101" s="44" t="s">
        <v>203</v>
      </c>
      <c r="BX101" s="44">
        <v>1.7</v>
      </c>
      <c r="BY101" s="44">
        <v>1.7</v>
      </c>
      <c r="BZ101" s="44" t="s">
        <v>857</v>
      </c>
      <c r="CA101" s="44" t="s">
        <v>200</v>
      </c>
      <c r="CB101" s="44">
        <v>1.4</v>
      </c>
      <c r="CC101" s="44">
        <v>1.4</v>
      </c>
      <c r="CD101" s="46"/>
      <c r="CE101" s="46"/>
      <c r="CF101" s="46"/>
      <c r="CG101" s="46"/>
      <c r="CH101" s="46"/>
      <c r="CI101" s="46"/>
      <c r="CJ101" s="46"/>
      <c r="CK101" s="46"/>
    </row>
    <row r="102" spans="5:89" ht="19.5" thickBot="1" x14ac:dyDescent="0.3">
      <c r="N102" s="41"/>
      <c r="O102" s="41"/>
      <c r="U102" s="167" t="str" cm="1">
        <f t="array" aca="1" ref="U102" ca="1">IFERROR(INDEX(INDIRECT($L$7 &amp; "_Cidades"),ROW(A88)),"")</f>
        <v/>
      </c>
      <c r="V102" s="168"/>
      <c r="W102" s="169"/>
      <c r="X102" s="167" t="str" cm="1">
        <f t="array" aca="1" ref="X102" ca="1">IFERROR(INDEX(INDIRECT($L$7 &amp; "_Regioes"),ROW(A88)),"")</f>
        <v/>
      </c>
      <c r="Y102" s="169"/>
      <c r="BD102" s="53"/>
      <c r="BF102" s="44" t="s">
        <v>858</v>
      </c>
      <c r="BG102" s="44" t="s">
        <v>207</v>
      </c>
      <c r="BH102" s="44">
        <v>1.6</v>
      </c>
      <c r="BI102" s="44">
        <v>1.6</v>
      </c>
      <c r="BN102" s="46"/>
      <c r="BO102" s="46"/>
      <c r="BP102" s="46"/>
      <c r="BQ102" s="46"/>
      <c r="BR102" s="46"/>
      <c r="BS102" s="46"/>
      <c r="BT102" s="46"/>
      <c r="BU102" s="46"/>
      <c r="BV102" s="44" t="s">
        <v>859</v>
      </c>
      <c r="BW102" s="44" t="s">
        <v>200</v>
      </c>
      <c r="BX102" s="44">
        <v>1.3</v>
      </c>
      <c r="BY102" s="44">
        <v>1.3</v>
      </c>
      <c r="BZ102" s="44" t="s">
        <v>860</v>
      </c>
      <c r="CA102" s="44" t="s">
        <v>200</v>
      </c>
      <c r="CB102" s="44">
        <v>1.5</v>
      </c>
      <c r="CC102" s="44">
        <v>1.5</v>
      </c>
      <c r="CD102" s="46"/>
      <c r="CE102" s="46"/>
      <c r="CF102" s="46"/>
      <c r="CG102" s="46"/>
      <c r="CH102" s="46"/>
      <c r="CI102" s="46"/>
      <c r="CJ102" s="46"/>
      <c r="CK102" s="46"/>
    </row>
    <row r="103" spans="5:89" ht="19.5" thickBot="1" x14ac:dyDescent="0.3">
      <c r="N103" s="41"/>
      <c r="O103" s="41"/>
      <c r="U103" s="167" t="str" cm="1">
        <f t="array" aca="1" ref="U103" ca="1">IFERROR(INDEX(INDIRECT($L$7 &amp; "_Cidades"),ROW(A89)),"")</f>
        <v/>
      </c>
      <c r="V103" s="168"/>
      <c r="W103" s="169"/>
      <c r="X103" s="167" t="str" cm="1">
        <f t="array" aca="1" ref="X103" ca="1">IFERROR(INDEX(INDIRECT($L$7 &amp; "_Regioes"),ROW(A89)),"")</f>
        <v/>
      </c>
      <c r="Y103" s="169"/>
      <c r="BD103" s="53"/>
      <c r="BF103" s="44" t="s">
        <v>861</v>
      </c>
      <c r="BG103" s="44" t="s">
        <v>193</v>
      </c>
      <c r="BH103" s="44">
        <v>1.7</v>
      </c>
      <c r="BI103" s="44">
        <v>1.7</v>
      </c>
      <c r="BN103" s="46"/>
      <c r="BO103" s="46"/>
      <c r="BP103" s="46"/>
      <c r="BQ103" s="46"/>
      <c r="BR103" s="46"/>
      <c r="BS103" s="46"/>
      <c r="BT103" s="46"/>
      <c r="BU103" s="46"/>
      <c r="BV103" s="44" t="s">
        <v>862</v>
      </c>
      <c r="BW103" s="44" t="s">
        <v>193</v>
      </c>
      <c r="BX103" s="44">
        <v>1.4</v>
      </c>
      <c r="BY103" s="44">
        <v>1.4</v>
      </c>
      <c r="BZ103" s="44" t="s">
        <v>863</v>
      </c>
      <c r="CA103" s="44" t="s">
        <v>196</v>
      </c>
      <c r="CB103" s="44">
        <v>1.3</v>
      </c>
      <c r="CC103" s="44">
        <v>1.3</v>
      </c>
      <c r="CD103" s="46"/>
      <c r="CE103" s="46"/>
      <c r="CF103" s="46"/>
      <c r="CG103" s="46"/>
      <c r="CH103" s="46"/>
      <c r="CI103" s="46"/>
      <c r="CJ103" s="46"/>
      <c r="CK103" s="46"/>
    </row>
    <row r="104" spans="5:89" ht="19.5" thickBot="1" x14ac:dyDescent="0.3">
      <c r="N104" s="41"/>
      <c r="O104" s="41"/>
      <c r="U104" s="167" t="str" cm="1">
        <f t="array" aca="1" ref="U104" ca="1">IFERROR(INDEX(INDIRECT($L$7 &amp; "_Cidades"),ROW(A90)),"")</f>
        <v/>
      </c>
      <c r="V104" s="168"/>
      <c r="W104" s="169"/>
      <c r="X104" s="167" t="str" cm="1">
        <f t="array" aca="1" ref="X104" ca="1">IFERROR(INDEX(INDIRECT($L$7 &amp; "_Regioes"),ROW(A90)),"")</f>
        <v/>
      </c>
      <c r="Y104" s="169"/>
      <c r="BD104" s="53"/>
      <c r="BF104" s="44" t="s">
        <v>864</v>
      </c>
      <c r="BG104" s="44" t="s">
        <v>207</v>
      </c>
      <c r="BH104" s="44">
        <v>1.7</v>
      </c>
      <c r="BI104" s="44">
        <v>1.7</v>
      </c>
      <c r="BN104" s="46"/>
      <c r="BO104" s="46"/>
      <c r="BP104" s="46"/>
      <c r="BQ104" s="46"/>
      <c r="BR104" s="46"/>
      <c r="BS104" s="46"/>
      <c r="BT104" s="46"/>
      <c r="BU104" s="46"/>
      <c r="BV104" s="44" t="s">
        <v>865</v>
      </c>
      <c r="BW104" s="44" t="s">
        <v>207</v>
      </c>
      <c r="BX104" s="44">
        <v>1.6</v>
      </c>
      <c r="BY104" s="44">
        <v>1.6</v>
      </c>
      <c r="BZ104" s="44" t="s">
        <v>866</v>
      </c>
      <c r="CA104" s="44" t="s">
        <v>193</v>
      </c>
      <c r="CB104" s="44">
        <v>1.6</v>
      </c>
      <c r="CC104" s="44">
        <v>1.6</v>
      </c>
      <c r="CD104" s="46"/>
      <c r="CE104" s="46"/>
      <c r="CF104" s="46"/>
      <c r="CG104" s="46"/>
      <c r="CH104" s="46"/>
      <c r="CI104" s="46"/>
      <c r="CJ104" s="46"/>
      <c r="CK104" s="46"/>
    </row>
    <row r="105" spans="5:89" ht="19.5" thickBot="1" x14ac:dyDescent="0.3">
      <c r="N105" s="41"/>
      <c r="O105" s="41"/>
      <c r="U105" s="167" t="str" cm="1">
        <f t="array" aca="1" ref="U105" ca="1">IFERROR(INDEX(INDIRECT($L$7 &amp; "_Cidades"),ROW(A91)),"")</f>
        <v/>
      </c>
      <c r="V105" s="168"/>
      <c r="W105" s="169"/>
      <c r="X105" s="167" t="str" cm="1">
        <f t="array" aca="1" ref="X105" ca="1">IFERROR(INDEX(INDIRECT($L$7 &amp; "_Regioes"),ROW(A91)),"")</f>
        <v/>
      </c>
      <c r="Y105" s="169"/>
      <c r="BD105" s="53"/>
      <c r="BF105" s="44" t="s">
        <v>867</v>
      </c>
      <c r="BG105" s="44" t="s">
        <v>193</v>
      </c>
      <c r="BH105" s="44">
        <v>1.6</v>
      </c>
      <c r="BI105" s="44">
        <v>1.6</v>
      </c>
      <c r="BN105" s="46"/>
      <c r="BO105" s="46"/>
      <c r="BP105" s="46"/>
      <c r="BQ105" s="46"/>
      <c r="BR105" s="46"/>
      <c r="BS105" s="46"/>
      <c r="BT105" s="46"/>
      <c r="BU105" s="46"/>
      <c r="BV105" s="44" t="s">
        <v>868</v>
      </c>
      <c r="BW105" s="44" t="s">
        <v>207</v>
      </c>
      <c r="BX105" s="44">
        <v>1.5</v>
      </c>
      <c r="BY105" s="44">
        <v>1.5</v>
      </c>
      <c r="BZ105" s="44" t="s">
        <v>869</v>
      </c>
      <c r="CA105" s="44" t="s">
        <v>200</v>
      </c>
      <c r="CB105" s="44">
        <v>1.6</v>
      </c>
      <c r="CC105" s="44">
        <v>1.6</v>
      </c>
      <c r="CD105" s="46"/>
      <c r="CE105" s="46"/>
      <c r="CF105" s="46"/>
      <c r="CG105" s="46"/>
      <c r="CH105" s="46"/>
      <c r="CI105" s="46"/>
      <c r="CJ105" s="46"/>
      <c r="CK105" s="46"/>
    </row>
    <row r="106" spans="5:89" ht="19.5" thickBot="1" x14ac:dyDescent="0.3">
      <c r="N106" s="41"/>
      <c r="O106" s="41"/>
      <c r="U106" s="167" t="str" cm="1">
        <f t="array" aca="1" ref="U106" ca="1">IFERROR(INDEX(INDIRECT($L$7 &amp; "_Cidades"),ROW(A92)),"")</f>
        <v/>
      </c>
      <c r="V106" s="168"/>
      <c r="W106" s="169"/>
      <c r="X106" s="167" t="str" cm="1">
        <f t="array" aca="1" ref="X106" ca="1">IFERROR(INDEX(INDIRECT($L$7 &amp; "_Regioes"),ROW(A92)),"")</f>
        <v/>
      </c>
      <c r="Y106" s="169"/>
      <c r="BD106" s="53"/>
      <c r="BF106" s="44" t="s">
        <v>870</v>
      </c>
      <c r="BG106" s="44" t="s">
        <v>203</v>
      </c>
      <c r="BH106" s="44">
        <v>1.8</v>
      </c>
      <c r="BI106" s="44">
        <v>1.8</v>
      </c>
      <c r="BN106" s="46"/>
      <c r="BO106" s="46"/>
      <c r="BP106" s="46"/>
      <c r="BQ106" s="46"/>
      <c r="BR106" s="46"/>
      <c r="BS106" s="46"/>
      <c r="BT106" s="46"/>
      <c r="BU106" s="46"/>
      <c r="BV106" s="44" t="s">
        <v>871</v>
      </c>
      <c r="BW106" s="44" t="s">
        <v>196</v>
      </c>
      <c r="BX106" s="44">
        <v>2</v>
      </c>
      <c r="BY106" s="44">
        <v>2</v>
      </c>
      <c r="BZ106" s="44" t="s">
        <v>872</v>
      </c>
      <c r="CA106" s="44" t="s">
        <v>207</v>
      </c>
      <c r="CB106" s="44">
        <v>1.2</v>
      </c>
      <c r="CC106" s="44">
        <v>1.2</v>
      </c>
      <c r="CD106" s="46"/>
      <c r="CE106" s="46"/>
      <c r="CF106" s="46"/>
      <c r="CG106" s="46"/>
      <c r="CH106" s="46"/>
      <c r="CI106" s="46"/>
      <c r="CJ106" s="46"/>
      <c r="CK106" s="46"/>
    </row>
    <row r="107" spans="5:89" ht="19.5" thickBot="1" x14ac:dyDescent="0.3">
      <c r="N107" s="41"/>
      <c r="O107" s="41"/>
      <c r="U107" s="167" t="str" cm="1">
        <f t="array" aca="1" ref="U107" ca="1">IFERROR(INDEX(INDIRECT($L$7 &amp; "_Cidades"),ROW(A93)),"")</f>
        <v/>
      </c>
      <c r="V107" s="168"/>
      <c r="W107" s="169"/>
      <c r="X107" s="167" t="str" cm="1">
        <f t="array" aca="1" ref="X107" ca="1">IFERROR(INDEX(INDIRECT($L$7 &amp; "_Regioes"),ROW(A93)),"")</f>
        <v/>
      </c>
      <c r="Y107" s="169"/>
      <c r="BD107" s="53"/>
      <c r="BF107" s="44" t="s">
        <v>873</v>
      </c>
      <c r="BG107" s="44" t="s">
        <v>203</v>
      </c>
      <c r="BH107" s="44">
        <v>1.4</v>
      </c>
      <c r="BI107" s="44">
        <v>1.4</v>
      </c>
      <c r="BN107" s="46"/>
      <c r="BO107" s="46"/>
      <c r="BP107" s="46"/>
      <c r="BQ107" s="46"/>
      <c r="BR107" s="46"/>
      <c r="BS107" s="46"/>
      <c r="BT107" s="46"/>
      <c r="BU107" s="46"/>
      <c r="BV107" s="44" t="s">
        <v>874</v>
      </c>
      <c r="BW107" s="44" t="s">
        <v>200</v>
      </c>
      <c r="BX107" s="44">
        <v>1.7</v>
      </c>
      <c r="BY107" s="44">
        <v>1.7</v>
      </c>
      <c r="BZ107" s="44" t="s">
        <v>875</v>
      </c>
      <c r="CA107" s="44" t="s">
        <v>196</v>
      </c>
      <c r="CB107" s="44">
        <v>1.4</v>
      </c>
      <c r="CC107" s="44">
        <v>1.4</v>
      </c>
      <c r="CD107" s="46"/>
      <c r="CE107" s="46"/>
      <c r="CF107" s="46"/>
      <c r="CG107" s="46"/>
      <c r="CH107" s="46"/>
      <c r="CI107" s="46"/>
      <c r="CJ107" s="46"/>
      <c r="CK107" s="46"/>
    </row>
    <row r="108" spans="5:89" ht="19.5" thickBot="1" x14ac:dyDescent="0.3">
      <c r="N108" s="41"/>
      <c r="O108" s="41"/>
      <c r="U108" s="167" t="str" cm="1">
        <f t="array" aca="1" ref="U108" ca="1">IFERROR(INDEX(INDIRECT($L$7 &amp; "_Cidades"),ROW(A94)),"")</f>
        <v/>
      </c>
      <c r="V108" s="168"/>
      <c r="W108" s="169"/>
      <c r="X108" s="167" t="str" cm="1">
        <f t="array" aca="1" ref="X108" ca="1">IFERROR(INDEX(INDIRECT($L$7 &amp; "_Regioes"),ROW(A94)),"")</f>
        <v/>
      </c>
      <c r="Y108" s="169"/>
      <c r="BD108" s="53"/>
      <c r="BF108" s="44" t="s">
        <v>876</v>
      </c>
      <c r="BG108" s="44" t="s">
        <v>193</v>
      </c>
      <c r="BH108" s="44">
        <v>1.5</v>
      </c>
      <c r="BI108" s="44">
        <v>1.5</v>
      </c>
      <c r="BN108" s="46"/>
      <c r="BO108" s="46"/>
      <c r="BP108" s="46"/>
      <c r="BQ108" s="46"/>
      <c r="BR108" s="46"/>
      <c r="BS108" s="46"/>
      <c r="BT108" s="46"/>
      <c r="BU108" s="46"/>
      <c r="BV108" s="44" t="s">
        <v>877</v>
      </c>
      <c r="BW108" s="44" t="s">
        <v>203</v>
      </c>
      <c r="BX108" s="44">
        <v>2.4</v>
      </c>
      <c r="BY108" s="44">
        <v>2.4</v>
      </c>
      <c r="BZ108" s="44" t="s">
        <v>878</v>
      </c>
      <c r="CA108" s="44" t="s">
        <v>196</v>
      </c>
      <c r="CB108" s="44">
        <v>1.4</v>
      </c>
      <c r="CC108" s="44">
        <v>1.4</v>
      </c>
      <c r="CD108" s="46"/>
      <c r="CE108" s="46"/>
      <c r="CF108" s="46"/>
      <c r="CG108" s="46"/>
      <c r="CH108" s="46"/>
      <c r="CI108" s="46"/>
      <c r="CJ108" s="46"/>
      <c r="CK108" s="46"/>
    </row>
    <row r="109" spans="5:89" ht="19.5" thickBot="1" x14ac:dyDescent="0.3">
      <c r="N109" s="41"/>
      <c r="O109" s="41"/>
      <c r="U109" s="167" t="str" cm="1">
        <f t="array" aca="1" ref="U109" ca="1">IFERROR(INDEX(INDIRECT($L$7 &amp; "_Cidades"),ROW(A95)),"")</f>
        <v/>
      </c>
      <c r="V109" s="168"/>
      <c r="W109" s="169"/>
      <c r="X109" s="167" t="str" cm="1">
        <f t="array" aca="1" ref="X109" ca="1">IFERROR(INDEX(INDIRECT($L$7 &amp; "_Regioes"),ROW(A95)),"")</f>
        <v/>
      </c>
      <c r="Y109" s="169"/>
      <c r="BD109" s="53"/>
      <c r="BF109" s="44" t="s">
        <v>879</v>
      </c>
      <c r="BG109" s="44" t="s">
        <v>203</v>
      </c>
      <c r="BH109" s="44">
        <v>1.6</v>
      </c>
      <c r="BI109" s="44">
        <v>1.6</v>
      </c>
      <c r="BN109" s="46"/>
      <c r="BO109" s="46"/>
      <c r="BP109" s="46"/>
      <c r="BQ109" s="46"/>
      <c r="BR109" s="46"/>
      <c r="BS109" s="46"/>
      <c r="BT109" s="46"/>
      <c r="BU109" s="46"/>
      <c r="BV109" s="44" t="s">
        <v>880</v>
      </c>
      <c r="BW109" s="44" t="s">
        <v>207</v>
      </c>
      <c r="BX109" s="44">
        <v>1.5</v>
      </c>
      <c r="BY109" s="44">
        <v>1.5</v>
      </c>
      <c r="BZ109" s="44" t="s">
        <v>881</v>
      </c>
      <c r="CA109" s="44" t="s">
        <v>200</v>
      </c>
      <c r="CB109" s="44">
        <v>1.4</v>
      </c>
      <c r="CC109" s="44">
        <v>1.4</v>
      </c>
      <c r="CD109" s="46"/>
      <c r="CE109" s="46"/>
      <c r="CF109" s="46"/>
      <c r="CG109" s="46"/>
      <c r="CH109" s="46"/>
      <c r="CI109" s="46"/>
      <c r="CJ109" s="46"/>
      <c r="CK109" s="46"/>
    </row>
    <row r="110" spans="5:89" ht="19.5" thickBot="1" x14ac:dyDescent="0.3">
      <c r="N110" s="41"/>
      <c r="O110" s="41"/>
      <c r="U110" s="167" t="str" cm="1">
        <f t="array" aca="1" ref="U110" ca="1">IFERROR(INDEX(INDIRECT($L$7 &amp; "_Cidades"),ROW(A96)),"")</f>
        <v/>
      </c>
      <c r="V110" s="168"/>
      <c r="W110" s="169"/>
      <c r="X110" s="167" t="str" cm="1">
        <f t="array" aca="1" ref="X110" ca="1">IFERROR(INDEX(INDIRECT($L$7 &amp; "_Regioes"),ROW(A96)),"")</f>
        <v/>
      </c>
      <c r="Y110" s="169"/>
      <c r="BD110" s="53"/>
      <c r="BF110" s="44" t="s">
        <v>882</v>
      </c>
      <c r="BG110" s="44" t="s">
        <v>203</v>
      </c>
      <c r="BH110" s="44">
        <v>1.7</v>
      </c>
      <c r="BI110" s="44">
        <v>1.7</v>
      </c>
      <c r="BN110" s="46"/>
      <c r="BO110" s="46"/>
      <c r="BP110" s="46"/>
      <c r="BQ110" s="46"/>
      <c r="BR110" s="46"/>
      <c r="BS110" s="46"/>
      <c r="BT110" s="46"/>
      <c r="BU110" s="46"/>
      <c r="BV110" s="44" t="s">
        <v>331</v>
      </c>
      <c r="BW110" s="44" t="s">
        <v>200</v>
      </c>
      <c r="BX110" s="44">
        <v>1.5</v>
      </c>
      <c r="BY110" s="44">
        <v>1.5</v>
      </c>
      <c r="BZ110" s="44" t="s">
        <v>883</v>
      </c>
      <c r="CA110" s="44" t="s">
        <v>200</v>
      </c>
      <c r="CB110" s="44">
        <v>1.3</v>
      </c>
      <c r="CC110" s="44">
        <v>1.3</v>
      </c>
      <c r="CD110" s="46"/>
      <c r="CE110" s="46"/>
      <c r="CF110" s="46"/>
      <c r="CG110" s="46"/>
      <c r="CH110" s="46"/>
      <c r="CI110" s="46"/>
      <c r="CJ110" s="46"/>
      <c r="CK110" s="46"/>
    </row>
    <row r="111" spans="5:89" ht="19.5" thickBot="1" x14ac:dyDescent="0.3">
      <c r="N111" s="41"/>
      <c r="O111" s="41"/>
      <c r="U111" s="167" t="str" cm="1">
        <f t="array" aca="1" ref="U111" ca="1">IFERROR(INDEX(INDIRECT($L$7 &amp; "_Cidades"),ROW(A97)),"")</f>
        <v/>
      </c>
      <c r="V111" s="168"/>
      <c r="W111" s="169"/>
      <c r="X111" s="167" t="str" cm="1">
        <f t="array" aca="1" ref="X111" ca="1">IFERROR(INDEX(INDIRECT($L$7 &amp; "_Regioes"),ROW(A97)),"")</f>
        <v/>
      </c>
      <c r="Y111" s="169"/>
      <c r="BD111" s="53"/>
      <c r="BF111" s="44" t="s">
        <v>884</v>
      </c>
      <c r="BG111" s="44" t="s">
        <v>207</v>
      </c>
      <c r="BH111" s="44">
        <v>1.4</v>
      </c>
      <c r="BI111" s="44">
        <v>1.4</v>
      </c>
      <c r="BN111" s="46"/>
      <c r="BO111" s="46"/>
      <c r="BP111" s="46"/>
      <c r="BQ111" s="46"/>
      <c r="BR111" s="46"/>
      <c r="BS111" s="46"/>
      <c r="BT111" s="46"/>
      <c r="BU111" s="46"/>
      <c r="BV111" s="44" t="s">
        <v>885</v>
      </c>
      <c r="BW111" s="44" t="s">
        <v>203</v>
      </c>
      <c r="BX111" s="44">
        <v>1.8</v>
      </c>
      <c r="BY111" s="44">
        <v>1.8</v>
      </c>
      <c r="BZ111" s="44" t="s">
        <v>886</v>
      </c>
      <c r="CA111" s="44" t="s">
        <v>196</v>
      </c>
      <c r="CB111" s="44">
        <v>1.4</v>
      </c>
      <c r="CC111" s="44">
        <v>1.4</v>
      </c>
      <c r="CD111" s="46"/>
      <c r="CE111" s="46"/>
      <c r="CF111" s="46"/>
      <c r="CG111" s="46"/>
      <c r="CH111" s="46"/>
      <c r="CI111" s="46"/>
      <c r="CJ111" s="46"/>
      <c r="CK111" s="46"/>
    </row>
    <row r="112" spans="5:89" ht="19.5" thickBot="1" x14ac:dyDescent="0.3">
      <c r="N112" s="41"/>
      <c r="O112" s="41"/>
      <c r="U112" s="167" t="str" cm="1">
        <f t="array" aca="1" ref="U112" ca="1">IFERROR(INDEX(INDIRECT($L$7 &amp; "_Cidades"),ROW(A98)),"")</f>
        <v/>
      </c>
      <c r="V112" s="168"/>
      <c r="W112" s="169"/>
      <c r="X112" s="167" t="str" cm="1">
        <f t="array" aca="1" ref="X112" ca="1">IFERROR(INDEX(INDIRECT($L$7 &amp; "_Regioes"),ROW(A98)),"")</f>
        <v/>
      </c>
      <c r="Y112" s="169"/>
      <c r="BD112" s="53"/>
      <c r="BF112" s="44" t="s">
        <v>884</v>
      </c>
      <c r="BG112" s="44" t="s">
        <v>207</v>
      </c>
      <c r="BH112" s="44">
        <v>1.8</v>
      </c>
      <c r="BI112" s="44">
        <v>1.8</v>
      </c>
      <c r="BN112" s="46"/>
      <c r="BO112" s="46"/>
      <c r="BP112" s="46"/>
      <c r="BQ112" s="46"/>
      <c r="BR112" s="46"/>
      <c r="BS112" s="46"/>
      <c r="BT112" s="46"/>
      <c r="BU112" s="46"/>
      <c r="BV112" s="44" t="s">
        <v>887</v>
      </c>
      <c r="BW112" s="44" t="s">
        <v>207</v>
      </c>
      <c r="BX112" s="44">
        <v>1.4</v>
      </c>
      <c r="BY112" s="44">
        <v>1.4</v>
      </c>
      <c r="BZ112" s="44" t="s">
        <v>888</v>
      </c>
      <c r="CA112" s="44" t="s">
        <v>200</v>
      </c>
      <c r="CB112" s="44">
        <v>1.4</v>
      </c>
      <c r="CC112" s="44">
        <v>1.4</v>
      </c>
      <c r="CD112" s="46"/>
      <c r="CE112" s="46"/>
      <c r="CF112" s="46"/>
      <c r="CG112" s="46"/>
      <c r="CH112" s="46"/>
      <c r="CI112" s="46"/>
      <c r="CJ112" s="46"/>
      <c r="CK112" s="46"/>
    </row>
    <row r="113" spans="14:89" ht="19.5" thickBot="1" x14ac:dyDescent="0.3">
      <c r="N113" s="41"/>
      <c r="O113" s="41"/>
      <c r="U113" s="167" t="str" cm="1">
        <f t="array" aca="1" ref="U113" ca="1">IFERROR(INDEX(INDIRECT($L$7 &amp; "_Cidades"),ROW(A99)),"")</f>
        <v/>
      </c>
      <c r="V113" s="168"/>
      <c r="W113" s="169"/>
      <c r="X113" s="167" t="str" cm="1">
        <f t="array" aca="1" ref="X113" ca="1">IFERROR(INDEX(INDIRECT($L$7 &amp; "_Regioes"),ROW(A99)),"")</f>
        <v/>
      </c>
      <c r="Y113" s="169"/>
      <c r="BD113" s="53"/>
      <c r="BF113" s="44" t="s">
        <v>889</v>
      </c>
      <c r="BG113" s="44" t="s">
        <v>193</v>
      </c>
      <c r="BH113" s="44">
        <v>1.9</v>
      </c>
      <c r="BI113" s="44">
        <v>1.9</v>
      </c>
      <c r="BN113" s="46"/>
      <c r="BO113" s="46"/>
      <c r="BP113" s="46"/>
      <c r="BQ113" s="46"/>
      <c r="BR113" s="46"/>
      <c r="BS113" s="46"/>
      <c r="BT113" s="46"/>
      <c r="BU113" s="46"/>
      <c r="BV113" s="44" t="s">
        <v>890</v>
      </c>
      <c r="BW113" s="44" t="s">
        <v>193</v>
      </c>
      <c r="BX113" s="44">
        <v>1.6</v>
      </c>
      <c r="BY113" s="44">
        <v>1.6</v>
      </c>
      <c r="BZ113" s="44" t="s">
        <v>891</v>
      </c>
      <c r="CA113" s="44" t="s">
        <v>196</v>
      </c>
      <c r="CB113" s="44">
        <v>1.4</v>
      </c>
      <c r="CC113" s="44">
        <v>1.4</v>
      </c>
      <c r="CD113" s="46"/>
      <c r="CE113" s="46"/>
      <c r="CF113" s="46"/>
      <c r="CG113" s="46"/>
      <c r="CH113" s="46"/>
      <c r="CI113" s="46"/>
      <c r="CJ113" s="46"/>
      <c r="CK113" s="46"/>
    </row>
    <row r="114" spans="14:89" ht="15.75" thickBot="1" x14ac:dyDescent="0.3">
      <c r="U114" s="167" t="str" cm="1">
        <f t="array" aca="1" ref="U114" ca="1">IFERROR(INDEX(INDIRECT($L$7 &amp; "_Cidades"),ROW(A100)),"")</f>
        <v/>
      </c>
      <c r="V114" s="168"/>
      <c r="W114" s="169"/>
      <c r="X114" s="167" t="str" cm="1">
        <f t="array" aca="1" ref="X114" ca="1">IFERROR(INDEX(INDIRECT($L$7 &amp; "_Regioes"),ROW(A100)),"")</f>
        <v/>
      </c>
      <c r="Y114" s="169"/>
      <c r="BD114" s="53"/>
      <c r="BF114" s="44" t="s">
        <v>892</v>
      </c>
      <c r="BG114" s="44" t="s">
        <v>203</v>
      </c>
      <c r="BH114" s="44">
        <v>1.3</v>
      </c>
      <c r="BI114" s="44">
        <v>1.3</v>
      </c>
      <c r="BN114" s="46"/>
      <c r="BO114" s="46"/>
      <c r="BP114" s="46"/>
      <c r="BQ114" s="46"/>
      <c r="BR114" s="46"/>
      <c r="BS114" s="46"/>
      <c r="BT114" s="46"/>
      <c r="BU114" s="46"/>
      <c r="BV114" s="44" t="s">
        <v>893</v>
      </c>
      <c r="BW114" s="44" t="s">
        <v>200</v>
      </c>
      <c r="BX114" s="44">
        <v>1.5</v>
      </c>
      <c r="BY114" s="44">
        <v>1.5</v>
      </c>
      <c r="BZ114" s="44" t="s">
        <v>894</v>
      </c>
      <c r="CA114" s="44" t="s">
        <v>196</v>
      </c>
      <c r="CB114" s="44">
        <v>1.4</v>
      </c>
      <c r="CC114" s="44">
        <v>1.4</v>
      </c>
      <c r="CD114" s="46"/>
      <c r="CE114" s="46"/>
      <c r="CF114" s="46"/>
      <c r="CG114" s="46"/>
      <c r="CH114" s="46"/>
      <c r="CI114" s="46"/>
      <c r="CJ114" s="46"/>
      <c r="CK114" s="46"/>
    </row>
    <row r="115" spans="14:89" ht="15.75" thickBot="1" x14ac:dyDescent="0.3">
      <c r="U115" s="167" t="str" cm="1">
        <f t="array" aca="1" ref="U115" ca="1">IFERROR(INDEX(INDIRECT($L$7 &amp; "_Cidades"),ROW(A101)),"")</f>
        <v/>
      </c>
      <c r="V115" s="168"/>
      <c r="W115" s="169"/>
      <c r="X115" s="167" t="str" cm="1">
        <f t="array" aca="1" ref="X115" ca="1">IFERROR(INDEX(INDIRECT($L$7 &amp; "_Regioes"),ROW(A101)),"")</f>
        <v/>
      </c>
      <c r="Y115" s="169"/>
      <c r="BD115" s="53"/>
      <c r="BF115" s="44" t="s">
        <v>895</v>
      </c>
      <c r="BG115" s="44" t="s">
        <v>207</v>
      </c>
      <c r="BH115" s="44">
        <v>1.6</v>
      </c>
      <c r="BI115" s="44">
        <v>1.6</v>
      </c>
      <c r="BN115" s="46"/>
      <c r="BO115" s="46"/>
      <c r="BP115" s="46"/>
      <c r="BQ115" s="46"/>
      <c r="BR115" s="46"/>
      <c r="BS115" s="46"/>
      <c r="BT115" s="46"/>
      <c r="BU115" s="46"/>
      <c r="BV115" s="44" t="s">
        <v>896</v>
      </c>
      <c r="BW115" s="44" t="s">
        <v>203</v>
      </c>
      <c r="BX115" s="44">
        <v>1.7</v>
      </c>
      <c r="BY115" s="44">
        <v>1.7</v>
      </c>
      <c r="BZ115" s="44" t="s">
        <v>897</v>
      </c>
      <c r="CA115" s="44" t="s">
        <v>200</v>
      </c>
      <c r="CB115" s="44">
        <v>1.5</v>
      </c>
      <c r="CC115" s="44">
        <v>1.5</v>
      </c>
      <c r="CD115" s="46"/>
      <c r="CE115" s="46"/>
      <c r="CF115" s="46"/>
      <c r="CG115" s="46"/>
      <c r="CH115" s="46"/>
      <c r="CI115" s="46"/>
      <c r="CJ115" s="46"/>
      <c r="CK115" s="46"/>
    </row>
    <row r="116" spans="14:89" ht="15.75" thickBot="1" x14ac:dyDescent="0.3">
      <c r="U116" s="167" t="str" cm="1">
        <f t="array" aca="1" ref="U116" ca="1">IFERROR(INDEX(INDIRECT($L$7 &amp; "_Cidades"),ROW(A102)),"")</f>
        <v/>
      </c>
      <c r="V116" s="168"/>
      <c r="W116" s="169"/>
      <c r="X116" s="167" t="str" cm="1">
        <f t="array" aca="1" ref="X116" ca="1">IFERROR(INDEX(INDIRECT($L$7 &amp; "_Regioes"),ROW(A102)),"")</f>
        <v/>
      </c>
      <c r="Y116" s="169"/>
      <c r="BD116" s="53"/>
      <c r="BF116" s="44" t="s">
        <v>898</v>
      </c>
      <c r="BG116" s="44" t="s">
        <v>207</v>
      </c>
      <c r="BH116" s="44">
        <v>1.5</v>
      </c>
      <c r="BI116" s="44">
        <v>1.5</v>
      </c>
      <c r="BN116" s="46"/>
      <c r="BO116" s="46"/>
      <c r="BP116" s="46"/>
      <c r="BQ116" s="46"/>
      <c r="BR116" s="46"/>
      <c r="BS116" s="46"/>
      <c r="BT116" s="46"/>
      <c r="BU116" s="46"/>
      <c r="BV116" s="44" t="s">
        <v>899</v>
      </c>
      <c r="BW116" s="44" t="s">
        <v>203</v>
      </c>
      <c r="BX116" s="44">
        <v>1.6</v>
      </c>
      <c r="BY116" s="44">
        <v>1.6</v>
      </c>
      <c r="BZ116" s="44" t="s">
        <v>900</v>
      </c>
      <c r="CA116" s="44" t="s">
        <v>193</v>
      </c>
      <c r="CB116" s="44">
        <v>1.5</v>
      </c>
      <c r="CC116" s="44">
        <v>1.5</v>
      </c>
      <c r="CD116" s="46"/>
      <c r="CE116" s="46"/>
      <c r="CF116" s="46"/>
      <c r="CG116" s="46"/>
      <c r="CH116" s="46"/>
      <c r="CI116" s="46"/>
      <c r="CJ116" s="46"/>
      <c r="CK116" s="46"/>
    </row>
    <row r="117" spans="14:89" ht="15.75" thickBot="1" x14ac:dyDescent="0.3">
      <c r="U117" s="167" t="str" cm="1">
        <f t="array" aca="1" ref="U117" ca="1">IFERROR(INDEX(INDIRECT($L$7 &amp; "_Cidades"),ROW(A103)),"")</f>
        <v/>
      </c>
      <c r="V117" s="168"/>
      <c r="W117" s="169"/>
      <c r="X117" s="167" t="str" cm="1">
        <f t="array" aca="1" ref="X117" ca="1">IFERROR(INDEX(INDIRECT($L$7 &amp; "_Regioes"),ROW(A103)),"")</f>
        <v/>
      </c>
      <c r="Y117" s="169"/>
      <c r="BD117" s="53"/>
      <c r="BF117" s="44" t="s">
        <v>901</v>
      </c>
      <c r="BG117" s="44" t="s">
        <v>203</v>
      </c>
      <c r="BH117" s="44">
        <v>1.9</v>
      </c>
      <c r="BI117" s="44">
        <v>1.9</v>
      </c>
      <c r="BN117" s="46"/>
      <c r="BO117" s="46"/>
      <c r="BP117" s="46"/>
      <c r="BQ117" s="46"/>
      <c r="BR117" s="46"/>
      <c r="BS117" s="46"/>
      <c r="BT117" s="46"/>
      <c r="BU117" s="46"/>
      <c r="BV117" s="44" t="s">
        <v>902</v>
      </c>
      <c r="BW117" s="44" t="s">
        <v>193</v>
      </c>
      <c r="BX117" s="44">
        <v>1.5</v>
      </c>
      <c r="BY117" s="44">
        <v>1.5</v>
      </c>
      <c r="BZ117" s="44" t="s">
        <v>903</v>
      </c>
      <c r="CA117" s="44" t="s">
        <v>196</v>
      </c>
      <c r="CB117" s="44">
        <v>1.3</v>
      </c>
      <c r="CC117" s="44">
        <v>1.3</v>
      </c>
      <c r="CD117" s="46"/>
      <c r="CE117" s="46"/>
      <c r="CF117" s="46"/>
      <c r="CG117" s="46"/>
      <c r="CH117" s="46"/>
      <c r="CI117" s="46"/>
      <c r="CJ117" s="46"/>
      <c r="CK117" s="46"/>
    </row>
    <row r="118" spans="14:89" ht="15.75" thickBot="1" x14ac:dyDescent="0.3">
      <c r="U118" s="167" t="str" cm="1">
        <f t="array" aca="1" ref="U118" ca="1">IFERROR(INDEX(INDIRECT($L$7 &amp; "_Cidades"),ROW(A104)),"")</f>
        <v/>
      </c>
      <c r="V118" s="168"/>
      <c r="W118" s="169"/>
      <c r="X118" s="167" t="str" cm="1">
        <f t="array" aca="1" ref="X118" ca="1">IFERROR(INDEX(INDIRECT($L$7 &amp; "_Regioes"),ROW(A104)),"")</f>
        <v/>
      </c>
      <c r="Y118" s="169"/>
      <c r="BD118" s="53"/>
      <c r="BF118" s="44" t="s">
        <v>904</v>
      </c>
      <c r="BG118" s="44" t="s">
        <v>193</v>
      </c>
      <c r="BH118" s="44">
        <v>2</v>
      </c>
      <c r="BI118" s="44">
        <v>2</v>
      </c>
      <c r="BN118" s="46"/>
      <c r="BO118" s="46"/>
      <c r="BP118" s="46"/>
      <c r="BQ118" s="46"/>
      <c r="BR118" s="46"/>
      <c r="BS118" s="46"/>
      <c r="BT118" s="46"/>
      <c r="BU118" s="46"/>
      <c r="BV118" s="44" t="s">
        <v>905</v>
      </c>
      <c r="BW118" s="44" t="s">
        <v>203</v>
      </c>
      <c r="BX118" s="44">
        <v>1.6</v>
      </c>
      <c r="BY118" s="44">
        <v>1.6</v>
      </c>
      <c r="BZ118" s="44" t="s">
        <v>906</v>
      </c>
      <c r="CA118" s="44" t="s">
        <v>193</v>
      </c>
      <c r="CB118" s="44">
        <v>1.3</v>
      </c>
      <c r="CC118" s="44">
        <v>1.3</v>
      </c>
      <c r="CD118" s="46"/>
      <c r="CE118" s="46"/>
      <c r="CF118" s="46"/>
      <c r="CG118" s="46"/>
      <c r="CH118" s="46"/>
      <c r="CI118" s="46"/>
      <c r="CJ118" s="46"/>
      <c r="CK118" s="46"/>
    </row>
    <row r="119" spans="14:89" ht="15.75" thickBot="1" x14ac:dyDescent="0.3">
      <c r="U119" s="167" t="str" cm="1">
        <f t="array" aca="1" ref="U119" ca="1">IFERROR(INDEX(INDIRECT($L$7 &amp; "_Cidades"),ROW(A105)),"")</f>
        <v/>
      </c>
      <c r="V119" s="168"/>
      <c r="W119" s="169"/>
      <c r="X119" s="167" t="str" cm="1">
        <f t="array" aca="1" ref="X119" ca="1">IFERROR(INDEX(INDIRECT($L$7 &amp; "_Regioes"),ROW(A105)),"")</f>
        <v/>
      </c>
      <c r="Y119" s="169"/>
      <c r="BD119" s="53"/>
      <c r="BF119" s="44" t="s">
        <v>907</v>
      </c>
      <c r="BG119" s="44" t="s">
        <v>193</v>
      </c>
      <c r="BH119" s="44">
        <v>1.7</v>
      </c>
      <c r="BI119" s="44">
        <v>1.7</v>
      </c>
      <c r="BN119" s="46"/>
      <c r="BO119" s="46"/>
      <c r="BP119" s="46"/>
      <c r="BQ119" s="46"/>
      <c r="BR119" s="46"/>
      <c r="BS119" s="46"/>
      <c r="BT119" s="46"/>
      <c r="BU119" s="46"/>
      <c r="BV119" s="44" t="s">
        <v>908</v>
      </c>
      <c r="BW119" s="44" t="s">
        <v>193</v>
      </c>
      <c r="BX119" s="44">
        <v>1.5</v>
      </c>
      <c r="BY119" s="44">
        <v>1.5</v>
      </c>
      <c r="BZ119" s="44" t="s">
        <v>909</v>
      </c>
      <c r="CA119" s="44" t="s">
        <v>200</v>
      </c>
      <c r="CB119" s="44">
        <v>1.4</v>
      </c>
      <c r="CC119" s="44">
        <v>1.4</v>
      </c>
      <c r="CD119" s="46"/>
      <c r="CE119" s="46"/>
      <c r="CF119" s="46"/>
      <c r="CG119" s="46"/>
      <c r="CH119" s="46"/>
      <c r="CI119" s="46"/>
      <c r="CJ119" s="46"/>
      <c r="CK119" s="46"/>
    </row>
    <row r="120" spans="14:89" ht="15.75" thickBot="1" x14ac:dyDescent="0.3">
      <c r="U120" s="167" t="str" cm="1">
        <f t="array" aca="1" ref="U120" ca="1">IFERROR(INDEX(INDIRECT($L$7 &amp; "_Cidades"),ROW(A106)),"")</f>
        <v/>
      </c>
      <c r="V120" s="168"/>
      <c r="W120" s="169"/>
      <c r="X120" s="167" t="str" cm="1">
        <f t="array" aca="1" ref="X120" ca="1">IFERROR(INDEX(INDIRECT($L$7 &amp; "_Regioes"),ROW(A106)),"")</f>
        <v/>
      </c>
      <c r="Y120" s="169"/>
      <c r="BD120" s="53"/>
      <c r="BF120" s="44" t="s">
        <v>910</v>
      </c>
      <c r="BG120" s="44" t="s">
        <v>193</v>
      </c>
      <c r="BH120" s="44">
        <v>1.8</v>
      </c>
      <c r="BI120" s="44">
        <v>1.8</v>
      </c>
      <c r="BN120" s="46"/>
      <c r="BO120" s="46"/>
      <c r="BP120" s="46"/>
      <c r="BQ120" s="46"/>
      <c r="BR120" s="46"/>
      <c r="BS120" s="46"/>
      <c r="BT120" s="46"/>
      <c r="BU120" s="46"/>
      <c r="BV120" s="44" t="s">
        <v>911</v>
      </c>
      <c r="BW120" s="44" t="s">
        <v>193</v>
      </c>
      <c r="BX120" s="44">
        <v>1.4</v>
      </c>
      <c r="BY120" s="44">
        <v>1.4</v>
      </c>
      <c r="BZ120" s="44" t="s">
        <v>912</v>
      </c>
      <c r="CA120" s="44" t="s">
        <v>200</v>
      </c>
      <c r="CB120" s="44">
        <v>1.5</v>
      </c>
      <c r="CC120" s="44">
        <v>1.5</v>
      </c>
      <c r="CD120" s="46"/>
      <c r="CE120" s="46"/>
      <c r="CF120" s="46"/>
      <c r="CG120" s="46"/>
      <c r="CH120" s="46"/>
      <c r="CI120" s="46"/>
      <c r="CJ120" s="46"/>
      <c r="CK120" s="46"/>
    </row>
    <row r="121" spans="14:89" ht="15.75" thickBot="1" x14ac:dyDescent="0.3">
      <c r="U121" s="167" t="str" cm="1">
        <f t="array" aca="1" ref="U121" ca="1">IFERROR(INDEX(INDIRECT($L$7 &amp; "_Cidades"),ROW(A107)),"")</f>
        <v/>
      </c>
      <c r="V121" s="168"/>
      <c r="W121" s="169"/>
      <c r="X121" s="167" t="str" cm="1">
        <f t="array" aca="1" ref="X121" ca="1">IFERROR(INDEX(INDIRECT($L$7 &amp; "_Regioes"),ROW(A107)),"")</f>
        <v/>
      </c>
      <c r="Y121" s="169"/>
      <c r="BD121" s="53"/>
      <c r="BF121" s="44" t="s">
        <v>905</v>
      </c>
      <c r="BG121" s="44" t="s">
        <v>203</v>
      </c>
      <c r="BH121" s="44">
        <v>1.5</v>
      </c>
      <c r="BI121" s="44">
        <v>1.5</v>
      </c>
      <c r="BN121" s="46"/>
      <c r="BO121" s="46"/>
      <c r="BP121" s="46"/>
      <c r="BQ121" s="46"/>
      <c r="BR121" s="46"/>
      <c r="BS121" s="46"/>
      <c r="BT121" s="46"/>
      <c r="BU121" s="46"/>
      <c r="BV121" s="44" t="s">
        <v>913</v>
      </c>
      <c r="BW121" s="44" t="s">
        <v>196</v>
      </c>
      <c r="BX121" s="44">
        <v>1.5</v>
      </c>
      <c r="BY121" s="44">
        <v>1.5</v>
      </c>
      <c r="BZ121" s="44" t="s">
        <v>914</v>
      </c>
      <c r="CA121" s="44" t="s">
        <v>193</v>
      </c>
      <c r="CB121" s="44">
        <v>1.3</v>
      </c>
      <c r="CC121" s="44">
        <v>1.3</v>
      </c>
      <c r="CD121" s="46"/>
      <c r="CE121" s="46"/>
      <c r="CF121" s="46"/>
      <c r="CG121" s="46"/>
      <c r="CH121" s="46"/>
      <c r="CI121" s="46"/>
      <c r="CJ121" s="46"/>
      <c r="CK121" s="46"/>
    </row>
    <row r="122" spans="14:89" ht="15.75" thickBot="1" x14ac:dyDescent="0.3">
      <c r="U122" s="167" t="str" cm="1">
        <f t="array" aca="1" ref="U122" ca="1">IFERROR(INDEX(INDIRECT($L$7 &amp; "_Cidades"),ROW(A108)),"")</f>
        <v/>
      </c>
      <c r="V122" s="168"/>
      <c r="W122" s="169"/>
      <c r="X122" s="167" t="str" cm="1">
        <f t="array" aca="1" ref="X122" ca="1">IFERROR(INDEX(INDIRECT($L$7 &amp; "_Regioes"),ROW(A108)),"")</f>
        <v/>
      </c>
      <c r="Y122" s="169"/>
      <c r="BD122" s="53"/>
      <c r="BF122" s="44" t="s">
        <v>915</v>
      </c>
      <c r="BG122" s="44" t="s">
        <v>203</v>
      </c>
      <c r="BH122" s="44">
        <v>2</v>
      </c>
      <c r="BI122" s="44">
        <v>2</v>
      </c>
      <c r="BN122" s="46"/>
      <c r="BO122" s="46"/>
      <c r="BP122" s="46"/>
      <c r="BQ122" s="46"/>
      <c r="BR122" s="46"/>
      <c r="BS122" s="46"/>
      <c r="BT122" s="46"/>
      <c r="BU122" s="46"/>
      <c r="BV122" s="44" t="s">
        <v>916</v>
      </c>
      <c r="BW122" s="44" t="s">
        <v>203</v>
      </c>
      <c r="BX122" s="44">
        <v>1.9</v>
      </c>
      <c r="BY122" s="44">
        <v>1.9</v>
      </c>
      <c r="BZ122" s="44" t="s">
        <v>917</v>
      </c>
      <c r="CA122" s="44" t="s">
        <v>193</v>
      </c>
      <c r="CB122" s="44">
        <v>1.4</v>
      </c>
      <c r="CC122" s="44">
        <v>1.4</v>
      </c>
      <c r="CD122" s="46"/>
      <c r="CE122" s="46"/>
      <c r="CF122" s="46"/>
      <c r="CG122" s="46"/>
      <c r="CH122" s="46"/>
      <c r="CI122" s="46"/>
      <c r="CJ122" s="46"/>
      <c r="CK122" s="46"/>
    </row>
    <row r="123" spans="14:89" ht="15.75" thickBot="1" x14ac:dyDescent="0.3">
      <c r="U123" s="167" t="str" cm="1">
        <f t="array" aca="1" ref="U123" ca="1">IFERROR(INDEX(INDIRECT($L$7 &amp; "_Cidades"),ROW(A109)),"")</f>
        <v/>
      </c>
      <c r="V123" s="168"/>
      <c r="W123" s="169"/>
      <c r="X123" s="167" t="str" cm="1">
        <f t="array" aca="1" ref="X123" ca="1">IFERROR(INDEX(INDIRECT($L$7 &amp; "_Regioes"),ROW(A109)),"")</f>
        <v/>
      </c>
      <c r="Y123" s="169"/>
      <c r="BD123" s="53"/>
      <c r="BF123" s="44" t="s">
        <v>918</v>
      </c>
      <c r="BG123" s="44" t="s">
        <v>193</v>
      </c>
      <c r="BH123" s="44">
        <v>1.7</v>
      </c>
      <c r="BI123" s="44">
        <v>1.7</v>
      </c>
      <c r="BN123" s="46"/>
      <c r="BO123" s="46"/>
      <c r="BP123" s="46"/>
      <c r="BQ123" s="46"/>
      <c r="BR123" s="46"/>
      <c r="BS123" s="46"/>
      <c r="BT123" s="46"/>
      <c r="BU123" s="46"/>
      <c r="BV123" s="44" t="s">
        <v>919</v>
      </c>
      <c r="BW123" s="44" t="s">
        <v>207</v>
      </c>
      <c r="BX123" s="44">
        <v>1.5</v>
      </c>
      <c r="BY123" s="44">
        <v>1.5</v>
      </c>
      <c r="BZ123" s="44" t="s">
        <v>920</v>
      </c>
      <c r="CA123" s="44" t="s">
        <v>200</v>
      </c>
      <c r="CB123" s="44">
        <v>1.6</v>
      </c>
      <c r="CC123" s="44">
        <v>1.6</v>
      </c>
      <c r="CD123" s="46"/>
      <c r="CE123" s="46"/>
      <c r="CF123" s="46"/>
      <c r="CG123" s="46"/>
      <c r="CH123" s="46"/>
      <c r="CI123" s="46"/>
      <c r="CJ123" s="46"/>
      <c r="CK123" s="46"/>
    </row>
    <row r="124" spans="14:89" ht="15.75" thickBot="1" x14ac:dyDescent="0.3">
      <c r="U124" s="167" t="str" cm="1">
        <f t="array" aca="1" ref="U124" ca="1">IFERROR(INDEX(INDIRECT($L$7 &amp; "_Cidades"),ROW(A110)),"")</f>
        <v/>
      </c>
      <c r="V124" s="168"/>
      <c r="W124" s="169"/>
      <c r="X124" s="167" t="str" cm="1">
        <f t="array" aca="1" ref="X124" ca="1">IFERROR(INDEX(INDIRECT($L$7 &amp; "_Regioes"),ROW(A110)),"")</f>
        <v/>
      </c>
      <c r="Y124" s="169"/>
      <c r="BD124" s="53"/>
      <c r="BF124" s="44" t="s">
        <v>921</v>
      </c>
      <c r="BG124" s="44" t="s">
        <v>203</v>
      </c>
      <c r="BH124" s="44">
        <v>1.9</v>
      </c>
      <c r="BI124" s="44">
        <v>1.9</v>
      </c>
      <c r="BN124" s="46"/>
      <c r="BO124" s="46"/>
      <c r="BP124" s="46"/>
      <c r="BQ124" s="46"/>
      <c r="BR124" s="46"/>
      <c r="BS124" s="46"/>
      <c r="BT124" s="46"/>
      <c r="BU124" s="46"/>
      <c r="BV124" s="44" t="s">
        <v>922</v>
      </c>
      <c r="BW124" s="44" t="s">
        <v>193</v>
      </c>
      <c r="BX124" s="44">
        <v>1.4</v>
      </c>
      <c r="BY124" s="44">
        <v>1.4</v>
      </c>
      <c r="BZ124" s="44" t="s">
        <v>923</v>
      </c>
      <c r="CA124" s="44" t="s">
        <v>207</v>
      </c>
      <c r="CB124" s="44">
        <v>1.4</v>
      </c>
      <c r="CC124" s="44">
        <v>1.4</v>
      </c>
      <c r="CD124" s="46"/>
      <c r="CE124" s="46"/>
      <c r="CF124" s="46"/>
      <c r="CG124" s="46"/>
      <c r="CH124" s="46"/>
      <c r="CI124" s="46"/>
      <c r="CJ124" s="46"/>
      <c r="CK124" s="46"/>
    </row>
    <row r="125" spans="14:89" ht="15.75" thickBot="1" x14ac:dyDescent="0.3">
      <c r="U125" s="167" t="str" cm="1">
        <f t="array" aca="1" ref="U125" ca="1">IFERROR(INDEX(INDIRECT($L$7 &amp; "_Cidades"),ROW(A111)),"")</f>
        <v/>
      </c>
      <c r="V125" s="168"/>
      <c r="W125" s="169"/>
      <c r="X125" s="167" t="str" cm="1">
        <f t="array" aca="1" ref="X125" ca="1">IFERROR(INDEX(INDIRECT($L$7 &amp; "_Regioes"),ROW(A111)),"")</f>
        <v/>
      </c>
      <c r="Y125" s="169"/>
      <c r="BD125" s="53"/>
      <c r="BF125" s="44" t="s">
        <v>924</v>
      </c>
      <c r="BG125" s="44" t="s">
        <v>207</v>
      </c>
      <c r="BH125" s="44">
        <v>1.6</v>
      </c>
      <c r="BI125" s="44">
        <v>1.6</v>
      </c>
      <c r="BN125" s="46"/>
      <c r="BO125" s="46"/>
      <c r="BP125" s="46"/>
      <c r="BQ125" s="46"/>
      <c r="BR125" s="46"/>
      <c r="BS125" s="46"/>
      <c r="BT125" s="46"/>
      <c r="BU125" s="46"/>
      <c r="BV125" s="44" t="s">
        <v>925</v>
      </c>
      <c r="BW125" s="44" t="s">
        <v>203</v>
      </c>
      <c r="BX125" s="44">
        <v>2.4</v>
      </c>
      <c r="BY125" s="44">
        <v>2.4</v>
      </c>
      <c r="BZ125" s="44" t="s">
        <v>926</v>
      </c>
      <c r="CA125" s="44" t="s">
        <v>196</v>
      </c>
      <c r="CB125" s="44">
        <v>1.4</v>
      </c>
      <c r="CC125" s="44">
        <v>1.4</v>
      </c>
      <c r="CD125" s="46"/>
      <c r="CE125" s="46"/>
      <c r="CF125" s="46"/>
      <c r="CG125" s="46"/>
      <c r="CH125" s="46"/>
      <c r="CI125" s="46"/>
      <c r="CJ125" s="46"/>
      <c r="CK125" s="46"/>
    </row>
    <row r="126" spans="14:89" ht="15.75" thickBot="1" x14ac:dyDescent="0.3">
      <c r="U126" s="167" t="str" cm="1">
        <f t="array" aca="1" ref="U126" ca="1">IFERROR(INDEX(INDIRECT($L$7 &amp; "_Cidades"),ROW(A112)),"")</f>
        <v/>
      </c>
      <c r="V126" s="168"/>
      <c r="W126" s="169"/>
      <c r="X126" s="167" t="str" cm="1">
        <f t="array" aca="1" ref="X126" ca="1">IFERROR(INDEX(INDIRECT($L$7 &amp; "_Regioes"),ROW(A112)),"")</f>
        <v/>
      </c>
      <c r="Y126" s="169"/>
      <c r="BD126" s="53"/>
      <c r="BF126" s="44" t="s">
        <v>927</v>
      </c>
      <c r="BG126" s="44" t="s">
        <v>203</v>
      </c>
      <c r="BH126" s="44">
        <v>1.7</v>
      </c>
      <c r="BI126" s="44">
        <v>1.7</v>
      </c>
      <c r="BN126" s="46"/>
      <c r="BO126" s="46"/>
      <c r="BP126" s="46"/>
      <c r="BQ126" s="46"/>
      <c r="BR126" s="46"/>
      <c r="BS126" s="46"/>
      <c r="BT126" s="46"/>
      <c r="BU126" s="46"/>
      <c r="BV126" s="44" t="s">
        <v>928</v>
      </c>
      <c r="BW126" s="44" t="s">
        <v>200</v>
      </c>
      <c r="BX126" s="44">
        <v>1.4</v>
      </c>
      <c r="BY126" s="44">
        <v>1.4</v>
      </c>
      <c r="BZ126" s="44" t="s">
        <v>929</v>
      </c>
      <c r="CA126" s="44" t="s">
        <v>207</v>
      </c>
      <c r="CB126" s="44">
        <v>1.6</v>
      </c>
      <c r="CC126" s="44">
        <v>1.6</v>
      </c>
      <c r="CD126" s="46"/>
      <c r="CE126" s="46"/>
      <c r="CF126" s="46"/>
      <c r="CG126" s="46"/>
      <c r="CH126" s="46"/>
      <c r="CI126" s="46"/>
      <c r="CJ126" s="46"/>
      <c r="CK126" s="46"/>
    </row>
    <row r="127" spans="14:89" ht="15.75" thickBot="1" x14ac:dyDescent="0.3">
      <c r="U127" s="167" t="str" cm="1">
        <f t="array" aca="1" ref="U127" ca="1">IFERROR(INDEX(INDIRECT($L$7 &amp; "_Cidades"),ROW(A113)),"")</f>
        <v/>
      </c>
      <c r="V127" s="168"/>
      <c r="W127" s="169"/>
      <c r="X127" s="167" t="str" cm="1">
        <f t="array" aca="1" ref="X127" ca="1">IFERROR(INDEX(INDIRECT($L$7 &amp; "_Regioes"),ROW(A113)),"")</f>
        <v/>
      </c>
      <c r="Y127" s="169"/>
      <c r="BD127" s="53"/>
      <c r="BF127" s="44" t="s">
        <v>930</v>
      </c>
      <c r="BG127" s="44" t="s">
        <v>207</v>
      </c>
      <c r="BH127" s="44">
        <v>1.7</v>
      </c>
      <c r="BI127" s="44">
        <v>1.7</v>
      </c>
      <c r="BN127" s="46"/>
      <c r="BO127" s="46"/>
      <c r="BP127" s="46"/>
      <c r="BQ127" s="46"/>
      <c r="BR127" s="46"/>
      <c r="BS127" s="46"/>
      <c r="BT127" s="46"/>
      <c r="BU127" s="46"/>
      <c r="BV127" s="44" t="s">
        <v>931</v>
      </c>
      <c r="BW127" s="44" t="s">
        <v>207</v>
      </c>
      <c r="BX127" s="44">
        <v>1.4</v>
      </c>
      <c r="BY127" s="44">
        <v>1.4</v>
      </c>
      <c r="BZ127" s="44" t="s">
        <v>932</v>
      </c>
      <c r="CA127" s="44" t="s">
        <v>200</v>
      </c>
      <c r="CB127" s="44">
        <v>1.6</v>
      </c>
      <c r="CC127" s="44">
        <v>1.6</v>
      </c>
      <c r="CD127" s="46"/>
      <c r="CE127" s="46"/>
      <c r="CF127" s="46"/>
      <c r="CG127" s="46"/>
      <c r="CH127" s="46"/>
      <c r="CI127" s="46"/>
      <c r="CJ127" s="46"/>
      <c r="CK127" s="46"/>
    </row>
    <row r="128" spans="14:89" ht="15.75" thickBot="1" x14ac:dyDescent="0.3">
      <c r="U128" s="167" t="str" cm="1">
        <f t="array" aca="1" ref="U128" ca="1">IFERROR(INDEX(INDIRECT($L$7 &amp; "_Cidades"),ROW(A114)),"")</f>
        <v/>
      </c>
      <c r="V128" s="168"/>
      <c r="W128" s="169"/>
      <c r="X128" s="167" t="str" cm="1">
        <f t="array" aca="1" ref="X128" ca="1">IFERROR(INDEX(INDIRECT($L$7 &amp; "_Regioes"),ROW(A114)),"")</f>
        <v/>
      </c>
      <c r="Y128" s="169"/>
      <c r="BD128" s="53"/>
      <c r="BF128" s="44" t="s">
        <v>933</v>
      </c>
      <c r="BG128" s="44" t="s">
        <v>193</v>
      </c>
      <c r="BH128" s="44">
        <v>1.6</v>
      </c>
      <c r="BI128" s="44">
        <v>1.6</v>
      </c>
      <c r="BN128" s="46"/>
      <c r="BO128" s="46"/>
      <c r="BP128" s="46"/>
      <c r="BQ128" s="46"/>
      <c r="BR128" s="46"/>
      <c r="BS128" s="46"/>
      <c r="BT128" s="46"/>
      <c r="BU128" s="46"/>
      <c r="BV128" s="44" t="s">
        <v>934</v>
      </c>
      <c r="BW128" s="44" t="s">
        <v>200</v>
      </c>
      <c r="BX128" s="44">
        <v>1.6</v>
      </c>
      <c r="BY128" s="44">
        <v>1.6</v>
      </c>
      <c r="BZ128" s="44" t="s">
        <v>935</v>
      </c>
      <c r="CA128" s="44" t="s">
        <v>193</v>
      </c>
      <c r="CB128" s="44">
        <v>1.3</v>
      </c>
      <c r="CC128" s="44">
        <v>1.3</v>
      </c>
      <c r="CD128" s="46"/>
      <c r="CE128" s="46"/>
      <c r="CF128" s="46"/>
      <c r="CG128" s="46"/>
      <c r="CH128" s="46"/>
      <c r="CI128" s="46"/>
      <c r="CJ128" s="46"/>
      <c r="CK128" s="46"/>
    </row>
    <row r="129" spans="21:89" ht="15.75" thickBot="1" x14ac:dyDescent="0.3">
      <c r="U129" s="167" t="str" cm="1">
        <f t="array" aca="1" ref="U129" ca="1">IFERROR(INDEX(INDIRECT($L$7 &amp; "_Cidades"),ROW(A115)),"")</f>
        <v/>
      </c>
      <c r="V129" s="168"/>
      <c r="W129" s="169"/>
      <c r="X129" s="167" t="str" cm="1">
        <f t="array" aca="1" ref="X129" ca="1">IFERROR(INDEX(INDIRECT($L$7 &amp; "_Regioes"),ROW(A115)),"")</f>
        <v/>
      </c>
      <c r="Y129" s="169"/>
      <c r="BD129" s="53"/>
      <c r="BF129" s="44" t="s">
        <v>936</v>
      </c>
      <c r="BG129" s="44" t="s">
        <v>203</v>
      </c>
      <c r="BH129" s="44">
        <v>1.5</v>
      </c>
      <c r="BI129" s="44">
        <v>1.5</v>
      </c>
      <c r="BN129" s="46"/>
      <c r="BO129" s="46"/>
      <c r="BP129" s="46"/>
      <c r="BQ129" s="46"/>
      <c r="BR129" s="46"/>
      <c r="BS129" s="46"/>
      <c r="BT129" s="46"/>
      <c r="BU129" s="46"/>
      <c r="BV129" s="44" t="s">
        <v>937</v>
      </c>
      <c r="BW129" s="44" t="s">
        <v>203</v>
      </c>
      <c r="BX129" s="44">
        <v>1.7</v>
      </c>
      <c r="BY129" s="44">
        <v>1.7</v>
      </c>
      <c r="BZ129" s="44" t="s">
        <v>799</v>
      </c>
      <c r="CA129" s="44" t="s">
        <v>200</v>
      </c>
      <c r="CB129" s="44">
        <v>1.3</v>
      </c>
      <c r="CC129" s="44">
        <v>1.3</v>
      </c>
      <c r="CD129" s="46"/>
      <c r="CE129" s="46"/>
      <c r="CF129" s="46"/>
      <c r="CG129" s="46"/>
      <c r="CH129" s="46"/>
      <c r="CI129" s="46"/>
      <c r="CJ129" s="46"/>
      <c r="CK129" s="46"/>
    </row>
    <row r="130" spans="21:89" ht="15.75" thickBot="1" x14ac:dyDescent="0.3">
      <c r="U130" s="167" t="str" cm="1">
        <f t="array" aca="1" ref="U130" ca="1">IFERROR(INDEX(INDIRECT($L$7 &amp; "_Cidades"),ROW(A116)),"")</f>
        <v/>
      </c>
      <c r="V130" s="168"/>
      <c r="W130" s="169"/>
      <c r="X130" s="167" t="str" cm="1">
        <f t="array" aca="1" ref="X130" ca="1">IFERROR(INDEX(INDIRECT($L$7 &amp; "_Regioes"),ROW(A116)),"")</f>
        <v/>
      </c>
      <c r="Y130" s="169"/>
      <c r="BD130" s="53"/>
      <c r="BF130" s="44" t="s">
        <v>938</v>
      </c>
      <c r="BG130" s="44" t="s">
        <v>207</v>
      </c>
      <c r="BH130" s="44">
        <v>1.5</v>
      </c>
      <c r="BI130" s="44">
        <v>1.5</v>
      </c>
      <c r="BN130" s="46"/>
      <c r="BO130" s="46"/>
      <c r="BP130" s="46"/>
      <c r="BQ130" s="46"/>
      <c r="BR130" s="46"/>
      <c r="BS130" s="46"/>
      <c r="BT130" s="46"/>
      <c r="BU130" s="46"/>
      <c r="BV130" s="44" t="s">
        <v>939</v>
      </c>
      <c r="BW130" s="44" t="s">
        <v>203</v>
      </c>
      <c r="BX130" s="44">
        <v>1.6</v>
      </c>
      <c r="BY130" s="44">
        <v>1.6</v>
      </c>
      <c r="BZ130" s="44" t="s">
        <v>940</v>
      </c>
      <c r="CA130" s="44" t="s">
        <v>193</v>
      </c>
      <c r="CB130" s="44">
        <v>1.5</v>
      </c>
      <c r="CC130" s="44">
        <v>1.5</v>
      </c>
      <c r="CD130" s="46"/>
      <c r="CE130" s="46"/>
      <c r="CF130" s="46"/>
      <c r="CG130" s="46"/>
      <c r="CH130" s="46"/>
      <c r="CI130" s="46"/>
      <c r="CJ130" s="46"/>
      <c r="CK130" s="46"/>
    </row>
    <row r="131" spans="21:89" ht="15.75" thickBot="1" x14ac:dyDescent="0.3">
      <c r="U131" s="167" t="str" cm="1">
        <f t="array" aca="1" ref="U131" ca="1">IFERROR(INDEX(INDIRECT($L$7 &amp; "_Cidades"),ROW(A117)),"")</f>
        <v/>
      </c>
      <c r="V131" s="168"/>
      <c r="W131" s="169"/>
      <c r="X131" s="167" t="str" cm="1">
        <f t="array" aca="1" ref="X131" ca="1">IFERROR(INDEX(INDIRECT($L$7 &amp; "_Regioes"),ROW(A117)),"")</f>
        <v/>
      </c>
      <c r="Y131" s="169"/>
      <c r="BD131" s="53"/>
      <c r="BF131" s="44" t="s">
        <v>941</v>
      </c>
      <c r="BG131" s="44" t="s">
        <v>203</v>
      </c>
      <c r="BH131" s="44">
        <v>1.6</v>
      </c>
      <c r="BI131" s="44">
        <v>1.6</v>
      </c>
      <c r="BN131" s="46"/>
      <c r="BO131" s="46"/>
      <c r="BP131" s="46"/>
      <c r="BQ131" s="46"/>
      <c r="BR131" s="46"/>
      <c r="BS131" s="46"/>
      <c r="BT131" s="46"/>
      <c r="BU131" s="46"/>
      <c r="BV131" s="44" t="s">
        <v>942</v>
      </c>
      <c r="BW131" s="44" t="s">
        <v>193</v>
      </c>
      <c r="BX131" s="44">
        <v>1.7</v>
      </c>
      <c r="BY131" s="44">
        <v>1.7</v>
      </c>
      <c r="BZ131" s="44" t="s">
        <v>943</v>
      </c>
      <c r="CA131" s="44" t="s">
        <v>200</v>
      </c>
      <c r="CB131" s="44">
        <v>1.6</v>
      </c>
      <c r="CC131" s="44">
        <v>1.6</v>
      </c>
      <c r="CD131" s="46"/>
      <c r="CE131" s="46"/>
      <c r="CF131" s="46"/>
      <c r="CG131" s="46"/>
      <c r="CH131" s="46"/>
      <c r="CI131" s="46"/>
      <c r="CJ131" s="46"/>
      <c r="CK131" s="46"/>
    </row>
    <row r="132" spans="21:89" ht="15.75" thickBot="1" x14ac:dyDescent="0.3">
      <c r="U132" s="167" t="str" cm="1">
        <f t="array" aca="1" ref="U132" ca="1">IFERROR(INDEX(INDIRECT($L$7 &amp; "_Cidades"),ROW(A118)),"")</f>
        <v/>
      </c>
      <c r="V132" s="168"/>
      <c r="W132" s="169"/>
      <c r="X132" s="167" t="str" cm="1">
        <f t="array" aca="1" ref="X132" ca="1">IFERROR(INDEX(INDIRECT($L$7 &amp; "_Regioes"),ROW(A118)),"")</f>
        <v/>
      </c>
      <c r="Y132" s="169"/>
      <c r="BD132" s="53"/>
      <c r="BF132" s="44" t="s">
        <v>944</v>
      </c>
      <c r="BG132" s="44" t="s">
        <v>207</v>
      </c>
      <c r="BH132" s="44">
        <v>1.6</v>
      </c>
      <c r="BI132" s="44">
        <v>1.6</v>
      </c>
      <c r="BN132" s="46"/>
      <c r="BO132" s="46"/>
      <c r="BP132" s="46"/>
      <c r="BQ132" s="46"/>
      <c r="BR132" s="46"/>
      <c r="BS132" s="46"/>
      <c r="BT132" s="46"/>
      <c r="BU132" s="46"/>
      <c r="BV132" s="44" t="s">
        <v>945</v>
      </c>
      <c r="BW132" s="44" t="s">
        <v>203</v>
      </c>
      <c r="BX132" s="44">
        <v>1.8</v>
      </c>
      <c r="BY132" s="44">
        <v>1.8</v>
      </c>
      <c r="BZ132" s="44" t="s">
        <v>946</v>
      </c>
      <c r="CA132" s="44" t="s">
        <v>193</v>
      </c>
      <c r="CB132" s="44">
        <v>1.3</v>
      </c>
      <c r="CC132" s="44">
        <v>1.3</v>
      </c>
      <c r="CD132" s="46"/>
      <c r="CE132" s="46"/>
      <c r="CF132" s="46"/>
      <c r="CG132" s="46"/>
      <c r="CH132" s="46"/>
      <c r="CI132" s="46"/>
      <c r="CJ132" s="46"/>
      <c r="CK132" s="46"/>
    </row>
    <row r="133" spans="21:89" ht="15.75" thickBot="1" x14ac:dyDescent="0.3">
      <c r="U133" s="167" t="str" cm="1">
        <f t="array" aca="1" ref="U133" ca="1">IFERROR(INDEX(INDIRECT($L$7 &amp; "_Cidades"),ROW(A119)),"")</f>
        <v/>
      </c>
      <c r="V133" s="168"/>
      <c r="W133" s="169"/>
      <c r="X133" s="167" t="str" cm="1">
        <f t="array" aca="1" ref="X133" ca="1">IFERROR(INDEX(INDIRECT($L$7 &amp; "_Regioes"),ROW(A119)),"")</f>
        <v/>
      </c>
      <c r="Y133" s="169"/>
      <c r="BD133" s="53"/>
      <c r="BF133" s="44" t="s">
        <v>947</v>
      </c>
      <c r="BG133" s="44" t="s">
        <v>207</v>
      </c>
      <c r="BH133" s="44">
        <v>1.6</v>
      </c>
      <c r="BI133" s="44">
        <v>1.6</v>
      </c>
      <c r="BN133" s="46"/>
      <c r="BO133" s="46"/>
      <c r="BP133" s="46"/>
      <c r="BQ133" s="46"/>
      <c r="BR133" s="46"/>
      <c r="BS133" s="46"/>
      <c r="BT133" s="46"/>
      <c r="BU133" s="46"/>
      <c r="BV133" s="44" t="s">
        <v>948</v>
      </c>
      <c r="BW133" s="44" t="s">
        <v>193</v>
      </c>
      <c r="BX133" s="44">
        <v>1.4</v>
      </c>
      <c r="BY133" s="44">
        <v>1.4</v>
      </c>
      <c r="BZ133" s="44" t="s">
        <v>949</v>
      </c>
      <c r="CA133" s="44" t="s">
        <v>193</v>
      </c>
      <c r="CB133" s="44">
        <v>1.2</v>
      </c>
      <c r="CC133" s="44">
        <v>1.2</v>
      </c>
      <c r="CD133" s="46"/>
      <c r="CE133" s="46"/>
      <c r="CF133" s="46"/>
      <c r="CG133" s="46"/>
      <c r="CH133" s="46"/>
      <c r="CI133" s="46"/>
      <c r="CJ133" s="46"/>
      <c r="CK133" s="46"/>
    </row>
    <row r="134" spans="21:89" ht="15.75" thickBot="1" x14ac:dyDescent="0.3">
      <c r="U134" s="167" t="str" cm="1">
        <f t="array" aca="1" ref="U134" ca="1">IFERROR(INDEX(INDIRECT($L$7 &amp; "_Cidades"),ROW(A120)),"")</f>
        <v/>
      </c>
      <c r="V134" s="168"/>
      <c r="W134" s="169"/>
      <c r="X134" s="167" t="str" cm="1">
        <f t="array" aca="1" ref="X134" ca="1">IFERROR(INDEX(INDIRECT($L$7 &amp; "_Regioes"),ROW(A120)),"")</f>
        <v/>
      </c>
      <c r="Y134" s="169"/>
      <c r="BD134" s="53"/>
      <c r="BF134" s="44" t="s">
        <v>950</v>
      </c>
      <c r="BG134" s="44" t="s">
        <v>207</v>
      </c>
      <c r="BH134" s="44">
        <v>1.7</v>
      </c>
      <c r="BI134" s="44">
        <v>1.7</v>
      </c>
      <c r="BN134" s="46"/>
      <c r="BO134" s="46"/>
      <c r="BP134" s="46"/>
      <c r="BQ134" s="46"/>
      <c r="BR134" s="46"/>
      <c r="BS134" s="46"/>
      <c r="BT134" s="46"/>
      <c r="BU134" s="46"/>
      <c r="BV134" s="44" t="s">
        <v>951</v>
      </c>
      <c r="BW134" s="44" t="s">
        <v>193</v>
      </c>
      <c r="BX134" s="44">
        <v>1.4</v>
      </c>
      <c r="BY134" s="44">
        <v>1.4</v>
      </c>
      <c r="BZ134" s="44" t="s">
        <v>952</v>
      </c>
      <c r="CA134" s="44" t="s">
        <v>207</v>
      </c>
      <c r="CB134" s="44">
        <v>1.3</v>
      </c>
      <c r="CC134" s="44">
        <v>1.3</v>
      </c>
      <c r="CD134" s="46"/>
      <c r="CE134" s="46"/>
      <c r="CF134" s="46"/>
      <c r="CG134" s="46"/>
      <c r="CH134" s="46"/>
      <c r="CI134" s="46"/>
      <c r="CJ134" s="46"/>
      <c r="CK134" s="46"/>
    </row>
    <row r="135" spans="21:89" ht="15.75" thickBot="1" x14ac:dyDescent="0.3">
      <c r="U135" s="167" t="str" cm="1">
        <f t="array" aca="1" ref="U135" ca="1">IFERROR(INDEX(INDIRECT($L$7 &amp; "_Cidades"),ROW(A121)),"")</f>
        <v/>
      </c>
      <c r="V135" s="168"/>
      <c r="W135" s="169"/>
      <c r="X135" s="167" t="str" cm="1">
        <f t="array" aca="1" ref="X135" ca="1">IFERROR(INDEX(INDIRECT($L$7 &amp; "_Regioes"),ROW(A121)),"")</f>
        <v/>
      </c>
      <c r="Y135" s="169"/>
      <c r="BD135" s="53"/>
      <c r="BF135" s="44" t="s">
        <v>953</v>
      </c>
      <c r="BG135" s="44" t="s">
        <v>193</v>
      </c>
      <c r="BH135" s="44">
        <v>1.5</v>
      </c>
      <c r="BI135" s="44">
        <v>1.5</v>
      </c>
      <c r="BN135" s="46"/>
      <c r="BO135" s="46"/>
      <c r="BP135" s="46"/>
      <c r="BQ135" s="46"/>
      <c r="BR135" s="46"/>
      <c r="BS135" s="46"/>
      <c r="BT135" s="46"/>
      <c r="BU135" s="46"/>
      <c r="BV135" s="44" t="s">
        <v>954</v>
      </c>
      <c r="BW135" s="44" t="s">
        <v>203</v>
      </c>
      <c r="BX135" s="44">
        <v>1.4</v>
      </c>
      <c r="BY135" s="44">
        <v>1.4</v>
      </c>
      <c r="BZ135" s="44" t="s">
        <v>955</v>
      </c>
      <c r="CA135" s="44" t="s">
        <v>207</v>
      </c>
      <c r="CB135" s="44">
        <v>1.3</v>
      </c>
      <c r="CC135" s="44">
        <v>1.3</v>
      </c>
      <c r="CD135" s="46"/>
      <c r="CE135" s="46"/>
      <c r="CF135" s="46"/>
      <c r="CG135" s="46"/>
      <c r="CH135" s="46"/>
      <c r="CI135" s="46"/>
      <c r="CJ135" s="46"/>
      <c r="CK135" s="46"/>
    </row>
    <row r="136" spans="21:89" ht="15.75" thickBot="1" x14ac:dyDescent="0.3">
      <c r="U136" s="167" t="str" cm="1">
        <f t="array" aca="1" ref="U136" ca="1">IFERROR(INDEX(INDIRECT($L$7 &amp; "_Cidades"),ROW(A122)),"")</f>
        <v/>
      </c>
      <c r="V136" s="168"/>
      <c r="W136" s="169"/>
      <c r="X136" s="167" t="str" cm="1">
        <f t="array" aca="1" ref="X136" ca="1">IFERROR(INDEX(INDIRECT($L$7 &amp; "_Regioes"),ROW(A122)),"")</f>
        <v/>
      </c>
      <c r="Y136" s="169"/>
      <c r="BD136" s="53"/>
      <c r="BF136" s="44" t="s">
        <v>956</v>
      </c>
      <c r="BG136" s="44" t="s">
        <v>203</v>
      </c>
      <c r="BH136" s="44">
        <v>1.5</v>
      </c>
      <c r="BI136" s="44">
        <v>1.5</v>
      </c>
      <c r="BN136" s="46"/>
      <c r="BO136" s="46"/>
      <c r="BP136" s="46"/>
      <c r="BQ136" s="46"/>
      <c r="BR136" s="46"/>
      <c r="BS136" s="46"/>
      <c r="BT136" s="46"/>
      <c r="BU136" s="46"/>
      <c r="BV136" s="44" t="s">
        <v>957</v>
      </c>
      <c r="BW136" s="44" t="s">
        <v>207</v>
      </c>
      <c r="BX136" s="44">
        <v>1.4</v>
      </c>
      <c r="BY136" s="44">
        <v>1.4</v>
      </c>
      <c r="BZ136" s="44" t="s">
        <v>958</v>
      </c>
      <c r="CA136" s="44" t="s">
        <v>200</v>
      </c>
      <c r="CB136" s="44">
        <v>1.3</v>
      </c>
      <c r="CC136" s="44">
        <v>1.3</v>
      </c>
      <c r="CD136" s="46"/>
      <c r="CE136" s="46"/>
      <c r="CF136" s="46"/>
      <c r="CG136" s="46"/>
      <c r="CH136" s="46"/>
      <c r="CI136" s="46"/>
      <c r="CJ136" s="46"/>
      <c r="CK136" s="46"/>
    </row>
    <row r="137" spans="21:89" ht="15.75" thickBot="1" x14ac:dyDescent="0.3">
      <c r="U137" s="167" t="str" cm="1">
        <f t="array" aca="1" ref="U137" ca="1">IFERROR(INDEX(INDIRECT($L$7 &amp; "_Cidades"),ROW(A123)),"")</f>
        <v/>
      </c>
      <c r="V137" s="168"/>
      <c r="W137" s="169"/>
      <c r="X137" s="167" t="str" cm="1">
        <f t="array" aca="1" ref="X137" ca="1">IFERROR(INDEX(INDIRECT($L$7 &amp; "_Regioes"),ROW(A123)),"")</f>
        <v/>
      </c>
      <c r="Y137" s="169"/>
      <c r="BD137" s="53"/>
      <c r="BF137" s="44" t="s">
        <v>959</v>
      </c>
      <c r="BG137" s="44" t="s">
        <v>203</v>
      </c>
      <c r="BH137" s="44">
        <v>1.7</v>
      </c>
      <c r="BI137" s="44">
        <v>1.7</v>
      </c>
      <c r="BN137" s="46"/>
      <c r="BO137" s="46"/>
      <c r="BP137" s="46"/>
      <c r="BQ137" s="46"/>
      <c r="BR137" s="46"/>
      <c r="BS137" s="46"/>
      <c r="BT137" s="46"/>
      <c r="BU137" s="46"/>
      <c r="BV137" s="44" t="s">
        <v>960</v>
      </c>
      <c r="BW137" s="44" t="s">
        <v>196</v>
      </c>
      <c r="BX137" s="44">
        <v>1.3</v>
      </c>
      <c r="BY137" s="44">
        <v>1.3</v>
      </c>
      <c r="BZ137" s="44" t="s">
        <v>961</v>
      </c>
      <c r="CA137" s="44" t="s">
        <v>200</v>
      </c>
      <c r="CB137" s="44">
        <v>1.7</v>
      </c>
      <c r="CC137" s="44">
        <v>1.7</v>
      </c>
      <c r="CD137" s="46"/>
      <c r="CE137" s="46"/>
      <c r="CF137" s="46"/>
      <c r="CG137" s="46"/>
      <c r="CH137" s="46"/>
      <c r="CI137" s="46"/>
      <c r="CJ137" s="46"/>
      <c r="CK137" s="46"/>
    </row>
    <row r="138" spans="21:89" ht="15.75" thickBot="1" x14ac:dyDescent="0.3">
      <c r="U138" s="167" t="str" cm="1">
        <f t="array" aca="1" ref="U138" ca="1">IFERROR(INDEX(INDIRECT($L$7 &amp; "_Cidades"),ROW(A124)),"")</f>
        <v/>
      </c>
      <c r="V138" s="168"/>
      <c r="W138" s="169"/>
      <c r="X138" s="167" t="str" cm="1">
        <f t="array" aca="1" ref="X138" ca="1">IFERROR(INDEX(INDIRECT($L$7 &amp; "_Regioes"),ROW(A124)),"")</f>
        <v/>
      </c>
      <c r="Y138" s="169"/>
      <c r="BD138" s="53"/>
      <c r="BF138" s="44" t="s">
        <v>962</v>
      </c>
      <c r="BG138" s="44" t="s">
        <v>203</v>
      </c>
      <c r="BH138" s="44">
        <v>1.5</v>
      </c>
      <c r="BI138" s="44">
        <v>1.5</v>
      </c>
      <c r="BN138" s="46"/>
      <c r="BO138" s="46"/>
      <c r="BP138" s="46"/>
      <c r="BQ138" s="46"/>
      <c r="BR138" s="46"/>
      <c r="BS138" s="46"/>
      <c r="BT138" s="46"/>
      <c r="BU138" s="46"/>
      <c r="BV138" s="44" t="s">
        <v>963</v>
      </c>
      <c r="BW138" s="44" t="s">
        <v>203</v>
      </c>
      <c r="BX138" s="44">
        <v>1.8</v>
      </c>
      <c r="BY138" s="44">
        <v>1.8</v>
      </c>
      <c r="BZ138" s="44" t="s">
        <v>964</v>
      </c>
      <c r="CA138" s="44" t="s">
        <v>200</v>
      </c>
      <c r="CB138" s="44">
        <v>1.4</v>
      </c>
      <c r="CC138" s="44">
        <v>1.4</v>
      </c>
      <c r="CD138" s="46"/>
      <c r="CE138" s="46"/>
      <c r="CF138" s="46"/>
      <c r="CG138" s="46"/>
      <c r="CH138" s="46"/>
      <c r="CI138" s="46"/>
      <c r="CJ138" s="46"/>
      <c r="CK138" s="46"/>
    </row>
    <row r="139" spans="21:89" ht="15.75" thickBot="1" x14ac:dyDescent="0.3">
      <c r="U139" s="167" t="str" cm="1">
        <f t="array" aca="1" ref="U139" ca="1">IFERROR(INDEX(INDIRECT($L$7 &amp; "_Cidades"),ROW(A125)),"")</f>
        <v/>
      </c>
      <c r="V139" s="168"/>
      <c r="W139" s="169"/>
      <c r="X139" s="167" t="str" cm="1">
        <f t="array" aca="1" ref="X139" ca="1">IFERROR(INDEX(INDIRECT($L$7 &amp; "_Regioes"),ROW(A125)),"")</f>
        <v/>
      </c>
      <c r="Y139" s="169"/>
      <c r="BD139" s="53"/>
      <c r="BF139" s="44" t="s">
        <v>965</v>
      </c>
      <c r="BG139" s="44" t="s">
        <v>203</v>
      </c>
      <c r="BH139" s="44">
        <v>1.8</v>
      </c>
      <c r="BI139" s="44">
        <v>1.8</v>
      </c>
      <c r="BN139" s="46"/>
      <c r="BO139" s="46"/>
      <c r="BP139" s="46"/>
      <c r="BQ139" s="46"/>
      <c r="BR139" s="46"/>
      <c r="BS139" s="46"/>
      <c r="BT139" s="46"/>
      <c r="BU139" s="46"/>
      <c r="BV139" s="44" t="s">
        <v>966</v>
      </c>
      <c r="BW139" s="44" t="s">
        <v>200</v>
      </c>
      <c r="BX139" s="44">
        <v>1.4</v>
      </c>
      <c r="BY139" s="44">
        <v>1.4</v>
      </c>
      <c r="BZ139" s="44" t="s">
        <v>967</v>
      </c>
      <c r="CA139" s="44" t="s">
        <v>200</v>
      </c>
      <c r="CB139" s="44">
        <v>1.4</v>
      </c>
      <c r="CC139" s="44">
        <v>1.4</v>
      </c>
      <c r="CD139" s="46"/>
      <c r="CE139" s="46"/>
      <c r="CF139" s="46"/>
      <c r="CG139" s="46"/>
      <c r="CH139" s="46"/>
      <c r="CI139" s="46"/>
      <c r="CJ139" s="46"/>
      <c r="CK139" s="46"/>
    </row>
    <row r="140" spans="21:89" ht="15.75" thickBot="1" x14ac:dyDescent="0.3">
      <c r="U140" s="167" t="str" cm="1">
        <f t="array" aca="1" ref="U140" ca="1">IFERROR(INDEX(INDIRECT($L$7 &amp; "_Cidades"),ROW(A126)),"")</f>
        <v/>
      </c>
      <c r="V140" s="168"/>
      <c r="W140" s="169"/>
      <c r="X140" s="167" t="str" cm="1">
        <f t="array" aca="1" ref="X140" ca="1">IFERROR(INDEX(INDIRECT($L$7 &amp; "_Regioes"),ROW(A126)),"")</f>
        <v/>
      </c>
      <c r="Y140" s="169"/>
      <c r="BD140" s="53"/>
      <c r="BF140" s="44" t="s">
        <v>968</v>
      </c>
      <c r="BG140" s="44" t="s">
        <v>203</v>
      </c>
      <c r="BH140" s="44">
        <v>1.6</v>
      </c>
      <c r="BI140" s="44">
        <v>1.6</v>
      </c>
      <c r="BN140" s="46"/>
      <c r="BO140" s="46"/>
      <c r="BP140" s="46"/>
      <c r="BQ140" s="46"/>
      <c r="BR140" s="46"/>
      <c r="BS140" s="46"/>
      <c r="BT140" s="46"/>
      <c r="BU140" s="46"/>
      <c r="BV140" s="44" t="s">
        <v>969</v>
      </c>
      <c r="BW140" s="44" t="s">
        <v>193</v>
      </c>
      <c r="BX140" s="44">
        <v>1.4</v>
      </c>
      <c r="BY140" s="44">
        <v>1.4</v>
      </c>
      <c r="BZ140" s="44" t="s">
        <v>970</v>
      </c>
      <c r="CA140" s="44" t="s">
        <v>193</v>
      </c>
      <c r="CB140" s="44">
        <v>1.4</v>
      </c>
      <c r="CC140" s="44">
        <v>1.4</v>
      </c>
      <c r="CD140" s="46"/>
      <c r="CE140" s="46"/>
      <c r="CF140" s="46"/>
      <c r="CG140" s="46"/>
      <c r="CH140" s="46"/>
      <c r="CI140" s="46"/>
      <c r="CJ140" s="46"/>
      <c r="CK140" s="46"/>
    </row>
    <row r="141" spans="21:89" ht="15.75" thickBot="1" x14ac:dyDescent="0.3">
      <c r="U141" s="167" t="str" cm="1">
        <f t="array" aca="1" ref="U141" ca="1">IFERROR(INDEX(INDIRECT($L$7 &amp; "_Cidades"),ROW(A127)),"")</f>
        <v/>
      </c>
      <c r="V141" s="168"/>
      <c r="W141" s="169"/>
      <c r="X141" s="167" t="str" cm="1">
        <f t="array" aca="1" ref="X141" ca="1">IFERROR(INDEX(INDIRECT($L$7 &amp; "_Regioes"),ROW(A127)),"")</f>
        <v/>
      </c>
      <c r="Y141" s="169"/>
      <c r="BF141"/>
      <c r="BG141"/>
      <c r="BN141"/>
      <c r="BO141"/>
      <c r="BR141" s="52"/>
      <c r="BS141" s="52"/>
      <c r="BV141" s="44" t="s">
        <v>971</v>
      </c>
      <c r="BW141" s="44" t="s">
        <v>203</v>
      </c>
      <c r="BX141" s="44">
        <v>1.6</v>
      </c>
      <c r="BY141" s="44">
        <v>1.6</v>
      </c>
      <c r="BZ141" s="44" t="s">
        <v>972</v>
      </c>
      <c r="CA141" s="44" t="s">
        <v>196</v>
      </c>
      <c r="CB141" s="44">
        <v>1.8</v>
      </c>
      <c r="CC141" s="44">
        <v>1.8</v>
      </c>
      <c r="CD141" s="52"/>
      <c r="CE141" s="52"/>
      <c r="CH141" s="52"/>
      <c r="CI141" s="52"/>
    </row>
    <row r="142" spans="21:89" ht="15.75" thickBot="1" x14ac:dyDescent="0.3">
      <c r="U142" s="167" t="str" cm="1">
        <f t="array" aca="1" ref="U142" ca="1">IFERROR(INDEX(INDIRECT($L$7 &amp; "_Cidades"),ROW(A128)),"")</f>
        <v/>
      </c>
      <c r="V142" s="168"/>
      <c r="W142" s="169"/>
      <c r="X142" s="167" t="str" cm="1">
        <f t="array" aca="1" ref="X142" ca="1">IFERROR(INDEX(INDIRECT($L$7 &amp; "_Regioes"),ROW(A128)),"")</f>
        <v/>
      </c>
      <c r="Y142" s="169"/>
      <c r="BV142" s="44" t="s">
        <v>973</v>
      </c>
      <c r="BW142" s="44" t="s">
        <v>200</v>
      </c>
      <c r="BX142" s="44">
        <v>1.6</v>
      </c>
      <c r="BY142" s="44">
        <v>1.6</v>
      </c>
      <c r="BZ142" s="44" t="s">
        <v>974</v>
      </c>
      <c r="CA142" s="44" t="s">
        <v>196</v>
      </c>
      <c r="CB142" s="44">
        <v>1.4</v>
      </c>
      <c r="CC142" s="44">
        <v>1.4</v>
      </c>
    </row>
    <row r="143" spans="21:89" ht="15.75" thickBot="1" x14ac:dyDescent="0.3">
      <c r="U143" s="167" t="str" cm="1">
        <f t="array" aca="1" ref="U143" ca="1">IFERROR(INDEX(INDIRECT($L$7 &amp; "_Cidades"),ROW(A129)),"")</f>
        <v/>
      </c>
      <c r="V143" s="168"/>
      <c r="W143" s="169"/>
      <c r="X143" s="167" t="str" cm="1">
        <f t="array" aca="1" ref="X143" ca="1">IFERROR(INDEX(INDIRECT($L$7 &amp; "_Regioes"),ROW(A129)),"")</f>
        <v/>
      </c>
      <c r="Y143" s="169"/>
      <c r="BV143" s="44" t="s">
        <v>975</v>
      </c>
      <c r="BW143" s="44" t="s">
        <v>203</v>
      </c>
      <c r="BX143" s="44">
        <v>1.6</v>
      </c>
      <c r="BY143" s="44">
        <v>1.6</v>
      </c>
      <c r="BZ143" s="44" t="s">
        <v>976</v>
      </c>
      <c r="CA143" s="44" t="s">
        <v>200</v>
      </c>
      <c r="CB143" s="44">
        <v>1.4</v>
      </c>
      <c r="CC143" s="44">
        <v>1.4</v>
      </c>
    </row>
    <row r="144" spans="21:89" ht="15.75" thickBot="1" x14ac:dyDescent="0.3">
      <c r="U144" s="167" t="str" cm="1">
        <f t="array" aca="1" ref="U144" ca="1">IFERROR(INDEX(INDIRECT($L$7 &amp; "_Cidades"),ROW(A130)),"")</f>
        <v/>
      </c>
      <c r="V144" s="168"/>
      <c r="W144" s="169"/>
      <c r="X144" s="167" t="str" cm="1">
        <f t="array" aca="1" ref="X144" ca="1">IFERROR(INDEX(INDIRECT($L$7 &amp; "_Regioes"),ROW(A130)),"")</f>
        <v/>
      </c>
      <c r="Y144" s="169"/>
      <c r="BZ144" s="44" t="s">
        <v>977</v>
      </c>
      <c r="CA144" s="44" t="s">
        <v>193</v>
      </c>
      <c r="CB144" s="44">
        <v>1.4</v>
      </c>
      <c r="CC144" s="44">
        <v>1.4</v>
      </c>
    </row>
    <row r="145" spans="21:81" ht="15.75" thickBot="1" x14ac:dyDescent="0.3">
      <c r="U145" s="167" t="str" cm="1">
        <f t="array" aca="1" ref="U145" ca="1">IFERROR(INDEX(INDIRECT($L$7 &amp; "_Cidades"),ROW(A131)),"")</f>
        <v/>
      </c>
      <c r="V145" s="168"/>
      <c r="W145" s="169"/>
      <c r="X145" s="167" t="str" cm="1">
        <f t="array" aca="1" ref="X145" ca="1">IFERROR(INDEX(INDIRECT($L$7 &amp; "_Regioes"),ROW(A131)),"")</f>
        <v/>
      </c>
      <c r="Y145" s="169"/>
      <c r="BZ145" s="44" t="s">
        <v>978</v>
      </c>
      <c r="CA145" s="44" t="s">
        <v>196</v>
      </c>
      <c r="CB145" s="44">
        <v>1.4</v>
      </c>
      <c r="CC145" s="44">
        <v>1.4</v>
      </c>
    </row>
    <row r="146" spans="21:81" ht="15.75" thickBot="1" x14ac:dyDescent="0.3">
      <c r="U146" s="167" t="str" cm="1">
        <f t="array" aca="1" ref="U146" ca="1">IFERROR(INDEX(INDIRECT($L$7 &amp; "_Cidades"),ROW(A132)),"")</f>
        <v/>
      </c>
      <c r="V146" s="168"/>
      <c r="W146" s="169"/>
      <c r="X146" s="167" t="str" cm="1">
        <f t="array" aca="1" ref="X146" ca="1">IFERROR(INDEX(INDIRECT($L$7 &amp; "_Regioes"),ROW(A132)),"")</f>
        <v/>
      </c>
      <c r="Y146" s="169"/>
      <c r="BZ146" s="44" t="s">
        <v>979</v>
      </c>
      <c r="CA146" s="44" t="s">
        <v>196</v>
      </c>
      <c r="CB146" s="44">
        <v>1.4</v>
      </c>
      <c r="CC146" s="44">
        <v>1.4</v>
      </c>
    </row>
    <row r="147" spans="21:81" ht="15.75" thickBot="1" x14ac:dyDescent="0.3">
      <c r="U147" s="167" t="str" cm="1">
        <f t="array" aca="1" ref="U147" ca="1">IFERROR(INDEX(INDIRECT($L$7 &amp; "_Cidades"),ROW(A133)),"")</f>
        <v/>
      </c>
      <c r="V147" s="168"/>
      <c r="W147" s="169"/>
      <c r="X147" s="167" t="str" cm="1">
        <f t="array" aca="1" ref="X147" ca="1">IFERROR(INDEX(INDIRECT($L$7 &amp; "_Regioes"),ROW(A133)),"")</f>
        <v/>
      </c>
      <c r="Y147" s="169"/>
      <c r="BZ147" s="44" t="s">
        <v>980</v>
      </c>
      <c r="CA147" s="44" t="s">
        <v>196</v>
      </c>
      <c r="CB147" s="44">
        <v>1.5</v>
      </c>
      <c r="CC147" s="44">
        <v>1.5</v>
      </c>
    </row>
    <row r="148" spans="21:81" ht="15.75" thickBot="1" x14ac:dyDescent="0.3">
      <c r="U148" s="167" t="str" cm="1">
        <f t="array" aca="1" ref="U148" ca="1">IFERROR(INDEX(INDIRECT($L$7 &amp; "_Cidades"),ROW(A134)),"")</f>
        <v/>
      </c>
      <c r="V148" s="168"/>
      <c r="W148" s="169"/>
      <c r="X148" s="167" t="str" cm="1">
        <f t="array" aca="1" ref="X148" ca="1">IFERROR(INDEX(INDIRECT($L$7 &amp; "_Regioes"),ROW(A134)),"")</f>
        <v/>
      </c>
      <c r="Y148" s="169"/>
      <c r="BZ148" s="44" t="s">
        <v>981</v>
      </c>
      <c r="CA148" s="44" t="s">
        <v>196</v>
      </c>
      <c r="CB148" s="44">
        <v>1.4</v>
      </c>
      <c r="CC148" s="44">
        <v>1.4</v>
      </c>
    </row>
    <row r="149" spans="21:81" ht="15.75" thickBot="1" x14ac:dyDescent="0.3">
      <c r="U149" s="167" t="str" cm="1">
        <f t="array" aca="1" ref="U149" ca="1">IFERROR(INDEX(INDIRECT($L$7 &amp; "_Cidades"),ROW(A135)),"")</f>
        <v/>
      </c>
      <c r="V149" s="168"/>
      <c r="W149" s="169"/>
      <c r="X149" s="167" t="str" cm="1">
        <f t="array" aca="1" ref="X149" ca="1">IFERROR(INDEX(INDIRECT($L$7 &amp; "_Regioes"),ROW(A135)),"")</f>
        <v/>
      </c>
      <c r="Y149" s="169"/>
      <c r="BZ149" s="44" t="s">
        <v>982</v>
      </c>
      <c r="CA149" s="44" t="s">
        <v>196</v>
      </c>
      <c r="CB149" s="44">
        <v>1.5</v>
      </c>
      <c r="CC149" s="44">
        <v>1.5</v>
      </c>
    </row>
    <row r="150" spans="21:81" ht="15.75" thickBot="1" x14ac:dyDescent="0.3">
      <c r="U150" s="167" t="str" cm="1">
        <f t="array" aca="1" ref="U150" ca="1">IFERROR(INDEX(INDIRECT($L$7 &amp; "_Cidades"),ROW(A136)),"")</f>
        <v/>
      </c>
      <c r="V150" s="168"/>
      <c r="W150" s="169"/>
      <c r="X150" s="167" t="str" cm="1">
        <f t="array" aca="1" ref="X150" ca="1">IFERROR(INDEX(INDIRECT($L$7 &amp; "_Regioes"),ROW(A136)),"")</f>
        <v/>
      </c>
      <c r="Y150" s="169"/>
      <c r="BZ150" s="44" t="s">
        <v>983</v>
      </c>
      <c r="CA150" s="44" t="s">
        <v>193</v>
      </c>
      <c r="CB150" s="44">
        <v>1.4</v>
      </c>
      <c r="CC150" s="44">
        <v>1.4</v>
      </c>
    </row>
    <row r="151" spans="21:81" ht="15.75" thickBot="1" x14ac:dyDescent="0.3">
      <c r="U151" s="167" t="str" cm="1">
        <f t="array" aca="1" ref="U151" ca="1">IFERROR(INDEX(INDIRECT($L$7 &amp; "_Cidades"),ROW(A137)),"")</f>
        <v/>
      </c>
      <c r="V151" s="168"/>
      <c r="W151" s="169"/>
      <c r="X151" s="167" t="str" cm="1">
        <f t="array" aca="1" ref="X151" ca="1">IFERROR(INDEX(INDIRECT($L$7 &amp; "_Regioes"),ROW(A137)),"")</f>
        <v/>
      </c>
      <c r="Y151" s="169"/>
      <c r="BZ151" s="44" t="s">
        <v>984</v>
      </c>
      <c r="CA151" s="44" t="s">
        <v>200</v>
      </c>
      <c r="CB151" s="44">
        <v>1.7</v>
      </c>
      <c r="CC151" s="44">
        <v>1.7</v>
      </c>
    </row>
    <row r="152" spans="21:81" ht="15.75" thickBot="1" x14ac:dyDescent="0.3">
      <c r="U152" s="167" t="str" cm="1">
        <f t="array" aca="1" ref="U152" ca="1">IFERROR(INDEX(INDIRECT($L$7 &amp; "_Cidades"),ROW(A138)),"")</f>
        <v/>
      </c>
      <c r="V152" s="168"/>
      <c r="W152" s="169"/>
      <c r="X152" s="167" t="str" cm="1">
        <f t="array" aca="1" ref="X152" ca="1">IFERROR(INDEX(INDIRECT($L$7 &amp; "_Regioes"),ROW(A138)),"")</f>
        <v/>
      </c>
      <c r="Y152" s="169"/>
      <c r="BZ152" s="44" t="s">
        <v>985</v>
      </c>
      <c r="CA152" s="44" t="s">
        <v>200</v>
      </c>
      <c r="CB152" s="44">
        <v>1.5</v>
      </c>
      <c r="CC152" s="44">
        <v>1.5</v>
      </c>
    </row>
    <row r="153" spans="21:81" ht="15.75" thickBot="1" x14ac:dyDescent="0.3">
      <c r="U153" s="167" t="str" cm="1">
        <f t="array" aca="1" ref="U153" ca="1">IFERROR(INDEX(INDIRECT($L$7 &amp; "_Cidades"),ROW(A139)),"")</f>
        <v/>
      </c>
      <c r="V153" s="168"/>
      <c r="W153" s="169"/>
      <c r="X153" s="167" t="str" cm="1">
        <f t="array" aca="1" ref="X153" ca="1">IFERROR(INDEX(INDIRECT($L$7 &amp; "_Regioes"),ROW(A139)),"")</f>
        <v/>
      </c>
      <c r="Y153" s="169"/>
      <c r="BZ153" s="44" t="s">
        <v>986</v>
      </c>
      <c r="CA153" s="44" t="s">
        <v>200</v>
      </c>
      <c r="CB153" s="44">
        <v>1.5</v>
      </c>
      <c r="CC153" s="44">
        <v>1.5</v>
      </c>
    </row>
    <row r="154" spans="21:81" ht="15.75" thickBot="1" x14ac:dyDescent="0.3">
      <c r="U154" s="167" t="str" cm="1">
        <f t="array" aca="1" ref="U154" ca="1">IFERROR(INDEX(INDIRECT($L$7 &amp; "_Cidades"),ROW(A140)),"")</f>
        <v/>
      </c>
      <c r="V154" s="168"/>
      <c r="W154" s="169"/>
      <c r="X154" s="167" t="str" cm="1">
        <f t="array" aca="1" ref="X154" ca="1">IFERROR(INDEX(INDIRECT($L$7 &amp; "_Regioes"),ROW(A140)),"")</f>
        <v/>
      </c>
      <c r="Y154" s="169"/>
      <c r="BZ154" s="44" t="s">
        <v>987</v>
      </c>
      <c r="CA154" s="44" t="s">
        <v>207</v>
      </c>
      <c r="CB154" s="44">
        <v>1.4</v>
      </c>
      <c r="CC154" s="44">
        <v>1.4</v>
      </c>
    </row>
    <row r="155" spans="21:81" ht="15.75" thickBot="1" x14ac:dyDescent="0.3">
      <c r="U155" s="167" t="str" cm="1">
        <f t="array" aca="1" ref="U155" ca="1">IFERROR(INDEX(INDIRECT($L$7 &amp; "_Cidades"),ROW(A141)),"")</f>
        <v/>
      </c>
      <c r="V155" s="168"/>
      <c r="W155" s="169"/>
      <c r="X155" s="167" t="str" cm="1">
        <f t="array" aca="1" ref="X155" ca="1">IFERROR(INDEX(INDIRECT($L$7 &amp; "_Regioes"),ROW(A141)),"")</f>
        <v/>
      </c>
      <c r="Y155" s="169"/>
      <c r="BZ155" s="44" t="s">
        <v>988</v>
      </c>
      <c r="CA155" s="44" t="s">
        <v>200</v>
      </c>
      <c r="CB155" s="44">
        <v>1.3</v>
      </c>
      <c r="CC155" s="44">
        <v>1.3</v>
      </c>
    </row>
    <row r="156" spans="21:81" ht="15.75" thickBot="1" x14ac:dyDescent="0.3">
      <c r="U156" s="167" t="str" cm="1">
        <f t="array" aca="1" ref="U156" ca="1">IFERROR(INDEX(INDIRECT($L$7 &amp; "_Cidades"),ROW(A142)),"")</f>
        <v/>
      </c>
      <c r="V156" s="168"/>
      <c r="W156" s="169"/>
      <c r="X156" s="167" t="str" cm="1">
        <f t="array" aca="1" ref="X156" ca="1">IFERROR(INDEX(INDIRECT($L$7 &amp; "_Regioes"),ROW(A142)),"")</f>
        <v/>
      </c>
      <c r="Y156" s="169"/>
      <c r="BZ156" s="44" t="s">
        <v>989</v>
      </c>
      <c r="CA156" s="44" t="s">
        <v>193</v>
      </c>
      <c r="CB156" s="44">
        <v>1.4</v>
      </c>
      <c r="CC156" s="44">
        <v>1.4</v>
      </c>
    </row>
    <row r="157" spans="21:81" ht="15.75" thickBot="1" x14ac:dyDescent="0.3">
      <c r="U157" s="167" t="str" cm="1">
        <f t="array" aca="1" ref="U157" ca="1">IFERROR(INDEX(INDIRECT($L$7 &amp; "_Cidades"),ROW(A143)),"")</f>
        <v/>
      </c>
      <c r="V157" s="168"/>
      <c r="W157" s="169"/>
      <c r="X157" s="167" t="str" cm="1">
        <f t="array" aca="1" ref="X157" ca="1">IFERROR(INDEX(INDIRECT($L$7 &amp; "_Regioes"),ROW(A143)),"")</f>
        <v/>
      </c>
      <c r="Y157" s="169"/>
      <c r="BZ157" s="44" t="s">
        <v>990</v>
      </c>
      <c r="CA157" s="44" t="s">
        <v>193</v>
      </c>
      <c r="CB157" s="44">
        <v>1.4</v>
      </c>
      <c r="CC157" s="44">
        <v>1.4</v>
      </c>
    </row>
    <row r="158" spans="21:81" ht="15.75" thickBot="1" x14ac:dyDescent="0.3">
      <c r="U158" s="167" t="str" cm="1">
        <f t="array" aca="1" ref="U158" ca="1">IFERROR(INDEX(INDIRECT($L$7 &amp; "_Cidades"),ROW(A144)),"")</f>
        <v/>
      </c>
      <c r="V158" s="168"/>
      <c r="W158" s="169"/>
      <c r="X158" s="167" t="str" cm="1">
        <f t="array" aca="1" ref="X158" ca="1">IFERROR(INDEX(INDIRECT($L$7 &amp; "_Regioes"),ROW(A144)),"")</f>
        <v/>
      </c>
      <c r="Y158" s="169"/>
      <c r="BZ158" s="44" t="s">
        <v>991</v>
      </c>
      <c r="CA158" s="44" t="s">
        <v>200</v>
      </c>
      <c r="CB158" s="44">
        <v>1.3</v>
      </c>
      <c r="CC158" s="44">
        <v>1.3</v>
      </c>
    </row>
    <row r="159" spans="21:81" ht="15.75" thickBot="1" x14ac:dyDescent="0.3">
      <c r="U159" s="167" t="str" cm="1">
        <f t="array" aca="1" ref="U159" ca="1">IFERROR(INDEX(INDIRECT($L$7 &amp; "_Cidades"),ROW(A145)),"")</f>
        <v/>
      </c>
      <c r="V159" s="168"/>
      <c r="W159" s="169"/>
      <c r="X159" s="167" t="str" cm="1">
        <f t="array" aca="1" ref="X159" ca="1">IFERROR(INDEX(INDIRECT($L$7 &amp; "_Regioes"),ROW(A145)),"")</f>
        <v/>
      </c>
      <c r="Y159" s="169"/>
      <c r="BZ159" s="44" t="s">
        <v>992</v>
      </c>
      <c r="CA159" s="44" t="s">
        <v>196</v>
      </c>
      <c r="CB159" s="44">
        <v>1.3</v>
      </c>
      <c r="CC159" s="44">
        <v>1.3</v>
      </c>
    </row>
    <row r="160" spans="21:81" ht="15.75" thickBot="1" x14ac:dyDescent="0.3">
      <c r="U160" s="167" t="str" cm="1">
        <f t="array" aca="1" ref="U160" ca="1">IFERROR(INDEX(INDIRECT($L$7 &amp; "_Cidades"),ROW(A146)),"")</f>
        <v/>
      </c>
      <c r="V160" s="168"/>
      <c r="W160" s="169"/>
      <c r="X160" s="167" t="str" cm="1">
        <f t="array" aca="1" ref="X160" ca="1">IFERROR(INDEX(INDIRECT($L$7 &amp; "_Regioes"),ROW(A146)),"")</f>
        <v/>
      </c>
      <c r="Y160" s="169"/>
      <c r="BZ160" s="44" t="s">
        <v>993</v>
      </c>
      <c r="CA160" s="44" t="s">
        <v>193</v>
      </c>
      <c r="CB160" s="44">
        <v>1.4</v>
      </c>
      <c r="CC160" s="44">
        <v>1.4</v>
      </c>
    </row>
    <row r="161" spans="21:81" ht="15.75" thickBot="1" x14ac:dyDescent="0.3">
      <c r="U161" s="167" t="str" cm="1">
        <f t="array" aca="1" ref="U161" ca="1">IFERROR(INDEX(INDIRECT($L$7 &amp; "_Cidades"),ROW(A147)),"")</f>
        <v/>
      </c>
      <c r="V161" s="168"/>
      <c r="W161" s="169"/>
      <c r="X161" s="167" t="str" cm="1">
        <f t="array" aca="1" ref="X161" ca="1">IFERROR(INDEX(INDIRECT($L$7 &amp; "_Regioes"),ROW(A147)),"")</f>
        <v/>
      </c>
      <c r="Y161" s="169"/>
      <c r="BZ161" s="44" t="s">
        <v>994</v>
      </c>
      <c r="CA161" s="44" t="s">
        <v>193</v>
      </c>
      <c r="CB161" s="44">
        <v>1.6</v>
      </c>
      <c r="CC161" s="44">
        <v>1.6</v>
      </c>
    </row>
    <row r="162" spans="21:81" ht="15.75" thickBot="1" x14ac:dyDescent="0.3">
      <c r="U162" s="167" t="str" cm="1">
        <f t="array" aca="1" ref="U162" ca="1">IFERROR(INDEX(INDIRECT($L$7 &amp; "_Cidades"),ROW(A148)),"")</f>
        <v/>
      </c>
      <c r="V162" s="168"/>
      <c r="W162" s="169"/>
      <c r="X162" s="167" t="str" cm="1">
        <f t="array" aca="1" ref="X162" ca="1">IFERROR(INDEX(INDIRECT($L$7 &amp; "_Regioes"),ROW(A148)),"")</f>
        <v/>
      </c>
      <c r="Y162" s="169"/>
      <c r="BZ162" s="44" t="s">
        <v>995</v>
      </c>
      <c r="CA162" s="44" t="s">
        <v>196</v>
      </c>
      <c r="CB162" s="44">
        <v>1.7</v>
      </c>
      <c r="CC162" s="44">
        <v>1.7</v>
      </c>
    </row>
    <row r="163" spans="21:81" ht="15.75" thickBot="1" x14ac:dyDescent="0.3">
      <c r="U163" s="167" t="str" cm="1">
        <f t="array" aca="1" ref="U163" ca="1">IFERROR(INDEX(INDIRECT($L$7 &amp; "_Cidades"),ROW(A149)),"")</f>
        <v/>
      </c>
      <c r="V163" s="168"/>
      <c r="W163" s="169"/>
      <c r="X163" s="167" t="str" cm="1">
        <f t="array" aca="1" ref="X163" ca="1">IFERROR(INDEX(INDIRECT($L$7 &amp; "_Regioes"),ROW(A149)),"")</f>
        <v/>
      </c>
      <c r="Y163" s="169"/>
      <c r="BZ163" s="44" t="s">
        <v>996</v>
      </c>
      <c r="CA163" s="44" t="s">
        <v>207</v>
      </c>
      <c r="CB163" s="44">
        <v>1.4</v>
      </c>
      <c r="CC163" s="44">
        <v>1.4</v>
      </c>
    </row>
    <row r="164" spans="21:81" ht="15.75" thickBot="1" x14ac:dyDescent="0.3">
      <c r="U164" s="167" t="str" cm="1">
        <f t="array" aca="1" ref="U164" ca="1">IFERROR(INDEX(INDIRECT($L$7 &amp; "_Cidades"),ROW(A150)),"")</f>
        <v/>
      </c>
      <c r="V164" s="168"/>
      <c r="W164" s="169"/>
      <c r="X164" s="167" t="str" cm="1">
        <f t="array" aca="1" ref="X164" ca="1">IFERROR(INDEX(INDIRECT($L$7 &amp; "_Regioes"),ROW(A150)),"")</f>
        <v/>
      </c>
      <c r="Y164" s="169"/>
      <c r="BZ164" s="44" t="s">
        <v>997</v>
      </c>
      <c r="CA164" s="44" t="s">
        <v>200</v>
      </c>
      <c r="CB164" s="44">
        <v>1.6</v>
      </c>
      <c r="CC164" s="44">
        <v>1.6</v>
      </c>
    </row>
    <row r="165" spans="21:81" ht="15.75" thickBot="1" x14ac:dyDescent="0.3">
      <c r="U165" s="167" t="str" cm="1">
        <f t="array" aca="1" ref="U165" ca="1">IFERROR(INDEX(INDIRECT($L$7 &amp; "_Cidades"),ROW(A151)),"")</f>
        <v/>
      </c>
      <c r="V165" s="168"/>
      <c r="W165" s="169"/>
      <c r="X165" s="167" t="str" cm="1">
        <f t="array" aca="1" ref="X165" ca="1">IFERROR(INDEX(INDIRECT($L$7 &amp; "_Regioes"),ROW(A151)),"")</f>
        <v/>
      </c>
      <c r="Y165" s="169"/>
      <c r="BZ165" s="44" t="s">
        <v>998</v>
      </c>
      <c r="CA165" s="44" t="s">
        <v>196</v>
      </c>
      <c r="CB165" s="44">
        <v>1.4</v>
      </c>
      <c r="CC165" s="44">
        <v>1.4</v>
      </c>
    </row>
    <row r="166" spans="21:81" ht="15.75" thickBot="1" x14ac:dyDescent="0.3">
      <c r="U166" s="167" t="str" cm="1">
        <f t="array" aca="1" ref="U166" ca="1">IFERROR(INDEX(INDIRECT($L$7 &amp; "_Cidades"),ROW(A152)),"")</f>
        <v/>
      </c>
      <c r="V166" s="168"/>
      <c r="W166" s="169"/>
      <c r="X166" s="167" t="str" cm="1">
        <f t="array" aca="1" ref="X166" ca="1">IFERROR(INDEX(INDIRECT($L$7 &amp; "_Regioes"),ROW(A152)),"")</f>
        <v/>
      </c>
      <c r="Y166" s="169"/>
      <c r="BZ166" s="44" t="s">
        <v>999</v>
      </c>
      <c r="CA166" s="44" t="s">
        <v>193</v>
      </c>
      <c r="CB166" s="44">
        <v>1.4</v>
      </c>
      <c r="CC166" s="44">
        <v>1.4</v>
      </c>
    </row>
    <row r="167" spans="21:81" ht="15.75" thickBot="1" x14ac:dyDescent="0.3">
      <c r="U167" s="167" t="str" cm="1">
        <f t="array" aca="1" ref="U167" ca="1">IFERROR(INDEX(INDIRECT($L$7 &amp; "_Cidades"),ROW(A153)),"")</f>
        <v/>
      </c>
      <c r="V167" s="168"/>
      <c r="W167" s="169"/>
      <c r="X167" s="167" t="str" cm="1">
        <f t="array" aca="1" ref="X167" ca="1">IFERROR(INDEX(INDIRECT($L$7 &amp; "_Regioes"),ROW(A153)),"")</f>
        <v/>
      </c>
      <c r="Y167" s="169"/>
      <c r="BZ167" s="44" t="s">
        <v>1000</v>
      </c>
      <c r="CA167" s="44" t="s">
        <v>193</v>
      </c>
      <c r="CB167" s="44">
        <v>1.3</v>
      </c>
      <c r="CC167" s="44">
        <v>1.3</v>
      </c>
    </row>
    <row r="168" spans="21:81" ht="15.75" thickBot="1" x14ac:dyDescent="0.3">
      <c r="U168" s="167" t="str" cm="1">
        <f t="array" aca="1" ref="U168" ca="1">IFERROR(INDEX(INDIRECT($L$7 &amp; "_Cidades"),ROW(A154)),"")</f>
        <v/>
      </c>
      <c r="V168" s="168"/>
      <c r="W168" s="169"/>
      <c r="X168" s="167" t="str" cm="1">
        <f t="array" aca="1" ref="X168" ca="1">IFERROR(INDEX(INDIRECT($L$7 &amp; "_Regioes"),ROW(A154)),"")</f>
        <v/>
      </c>
      <c r="Y168" s="169"/>
      <c r="BZ168" s="44" t="s">
        <v>1001</v>
      </c>
      <c r="CA168" s="44" t="s">
        <v>193</v>
      </c>
      <c r="CB168" s="44">
        <v>1.6</v>
      </c>
      <c r="CC168" s="44">
        <v>1.6</v>
      </c>
    </row>
    <row r="169" spans="21:81" ht="15.75" thickBot="1" x14ac:dyDescent="0.3">
      <c r="U169" s="167" t="str" cm="1">
        <f t="array" aca="1" ref="U169" ca="1">IFERROR(INDEX(INDIRECT($L$7 &amp; "_Cidades"),ROW(A155)),"")</f>
        <v/>
      </c>
      <c r="V169" s="168"/>
      <c r="W169" s="169"/>
      <c r="X169" s="167" t="str" cm="1">
        <f t="array" aca="1" ref="X169" ca="1">IFERROR(INDEX(INDIRECT($L$7 &amp; "_Regioes"),ROW(A155)),"")</f>
        <v/>
      </c>
      <c r="Y169" s="169"/>
      <c r="BZ169" s="44" t="s">
        <v>1002</v>
      </c>
      <c r="CA169" s="44" t="s">
        <v>200</v>
      </c>
      <c r="CB169" s="44">
        <v>1.5</v>
      </c>
      <c r="CC169" s="44">
        <v>1.5</v>
      </c>
    </row>
    <row r="170" spans="21:81" ht="15.75" thickBot="1" x14ac:dyDescent="0.3">
      <c r="U170" s="167" t="str" cm="1">
        <f t="array" aca="1" ref="U170" ca="1">IFERROR(INDEX(INDIRECT($L$7 &amp; "_Cidades"),ROW(A156)),"")</f>
        <v/>
      </c>
      <c r="V170" s="168"/>
      <c r="W170" s="169"/>
      <c r="X170" s="167" t="str" cm="1">
        <f t="array" aca="1" ref="X170" ca="1">IFERROR(INDEX(INDIRECT($L$7 &amp; "_Regioes"),ROW(A156)),"")</f>
        <v/>
      </c>
      <c r="Y170" s="169"/>
      <c r="BZ170" s="44" t="s">
        <v>1003</v>
      </c>
      <c r="CA170" s="44" t="s">
        <v>200</v>
      </c>
      <c r="CB170" s="44">
        <v>1.4</v>
      </c>
      <c r="CC170" s="44">
        <v>1.4</v>
      </c>
    </row>
    <row r="171" spans="21:81" ht="15.75" thickBot="1" x14ac:dyDescent="0.3">
      <c r="U171" s="167" t="str" cm="1">
        <f t="array" aca="1" ref="U171" ca="1">IFERROR(INDEX(INDIRECT($L$7 &amp; "_Cidades"),ROW(A157)),"")</f>
        <v/>
      </c>
      <c r="V171" s="168"/>
      <c r="W171" s="169"/>
      <c r="X171" s="167" t="str" cm="1">
        <f t="array" aca="1" ref="X171" ca="1">IFERROR(INDEX(INDIRECT($L$7 &amp; "_Regioes"),ROW(A157)),"")</f>
        <v/>
      </c>
      <c r="Y171" s="169"/>
      <c r="BZ171" s="44" t="s">
        <v>1004</v>
      </c>
      <c r="CA171" s="44" t="s">
        <v>200</v>
      </c>
      <c r="CB171" s="44">
        <v>1.3</v>
      </c>
      <c r="CC171" s="44">
        <v>1.3</v>
      </c>
    </row>
    <row r="172" spans="21:81" ht="15.75" thickBot="1" x14ac:dyDescent="0.3">
      <c r="U172" s="167" t="str" cm="1">
        <f t="array" aca="1" ref="U172" ca="1">IFERROR(INDEX(INDIRECT($L$7 &amp; "_Cidades"),ROW(A158)),"")</f>
        <v/>
      </c>
      <c r="V172" s="168"/>
      <c r="W172" s="169"/>
      <c r="X172" s="167" t="str" cm="1">
        <f t="array" aca="1" ref="X172" ca="1">IFERROR(INDEX(INDIRECT($L$7 &amp; "_Regioes"),ROW(A158)),"")</f>
        <v/>
      </c>
      <c r="Y172" s="169"/>
      <c r="BZ172" s="44" t="s">
        <v>1005</v>
      </c>
      <c r="CA172" s="44" t="s">
        <v>200</v>
      </c>
      <c r="CB172" s="44">
        <v>1.4</v>
      </c>
      <c r="CC172" s="44">
        <v>1.4</v>
      </c>
    </row>
    <row r="173" spans="21:81" ht="15.75" thickBot="1" x14ac:dyDescent="0.3">
      <c r="U173" s="167" t="str" cm="1">
        <f t="array" aca="1" ref="U173" ca="1">IFERROR(INDEX(INDIRECT($L$7 &amp; "_Cidades"),ROW(A159)),"")</f>
        <v/>
      </c>
      <c r="V173" s="168"/>
      <c r="W173" s="169"/>
      <c r="X173" s="167" t="str" cm="1">
        <f t="array" aca="1" ref="X173" ca="1">IFERROR(INDEX(INDIRECT($L$7 &amp; "_Regioes"),ROW(A159)),"")</f>
        <v/>
      </c>
      <c r="Y173" s="169"/>
      <c r="BZ173" s="44" t="s">
        <v>904</v>
      </c>
      <c r="CA173" s="44" t="s">
        <v>196</v>
      </c>
      <c r="CB173" s="44">
        <v>1.4</v>
      </c>
      <c r="CC173" s="44">
        <v>1.4</v>
      </c>
    </row>
    <row r="174" spans="21:81" ht="15.75" thickBot="1" x14ac:dyDescent="0.3">
      <c r="U174" s="167" t="str" cm="1">
        <f t="array" aca="1" ref="U174" ca="1">IFERROR(INDEX(INDIRECT($L$7 &amp; "_Cidades"),ROW(A160)),"")</f>
        <v/>
      </c>
      <c r="V174" s="168"/>
      <c r="W174" s="169"/>
      <c r="X174" s="167" t="str" cm="1">
        <f t="array" aca="1" ref="X174" ca="1">IFERROR(INDEX(INDIRECT($L$7 &amp; "_Regioes"),ROW(A160)),"")</f>
        <v/>
      </c>
      <c r="Y174" s="169"/>
      <c r="BZ174" s="44" t="s">
        <v>1006</v>
      </c>
      <c r="CA174" s="44" t="s">
        <v>200</v>
      </c>
      <c r="CB174" s="44">
        <v>1.5</v>
      </c>
      <c r="CC174" s="44">
        <v>1.5</v>
      </c>
    </row>
    <row r="175" spans="21:81" ht="15.75" thickBot="1" x14ac:dyDescent="0.3">
      <c r="U175" s="167" t="str" cm="1">
        <f t="array" aca="1" ref="U175" ca="1">IFERROR(INDEX(INDIRECT($L$7 &amp; "_Cidades"),ROW(A161)),"")</f>
        <v/>
      </c>
      <c r="V175" s="168"/>
      <c r="W175" s="169"/>
      <c r="X175" s="167" t="str" cm="1">
        <f t="array" aca="1" ref="X175" ca="1">IFERROR(INDEX(INDIRECT($L$7 &amp; "_Regioes"),ROW(A161)),"")</f>
        <v/>
      </c>
      <c r="Y175" s="169"/>
      <c r="BZ175" s="44" t="s">
        <v>1007</v>
      </c>
      <c r="CA175" s="44" t="s">
        <v>200</v>
      </c>
      <c r="CB175" s="44">
        <v>1.3</v>
      </c>
      <c r="CC175" s="44">
        <v>1.3</v>
      </c>
    </row>
    <row r="176" spans="21:81" ht="15.75" thickBot="1" x14ac:dyDescent="0.3">
      <c r="U176" s="167" t="str" cm="1">
        <f t="array" aca="1" ref="U176" ca="1">IFERROR(INDEX(INDIRECT($L$7 &amp; "_Cidades"),ROW(A162)),"")</f>
        <v/>
      </c>
      <c r="V176" s="168"/>
      <c r="W176" s="169"/>
      <c r="X176" s="167" t="str" cm="1">
        <f t="array" aca="1" ref="X176" ca="1">IFERROR(INDEX(INDIRECT($L$7 &amp; "_Regioes"),ROW(A162)),"")</f>
        <v/>
      </c>
      <c r="Y176" s="169"/>
      <c r="BZ176" s="44" t="s">
        <v>1008</v>
      </c>
      <c r="CA176" s="44" t="s">
        <v>200</v>
      </c>
      <c r="CB176" s="44">
        <v>1.4</v>
      </c>
      <c r="CC176" s="44">
        <v>1.4</v>
      </c>
    </row>
    <row r="177" spans="21:81" ht="15.75" thickBot="1" x14ac:dyDescent="0.3">
      <c r="U177" s="167" t="str" cm="1">
        <f t="array" aca="1" ref="U177" ca="1">IFERROR(INDEX(INDIRECT($L$7 &amp; "_Cidades"),ROW(A163)),"")</f>
        <v/>
      </c>
      <c r="V177" s="168"/>
      <c r="W177" s="169"/>
      <c r="X177" s="167" t="str" cm="1">
        <f t="array" aca="1" ref="X177" ca="1">IFERROR(INDEX(INDIRECT($L$7 &amp; "_Regioes"),ROW(A163)),"")</f>
        <v/>
      </c>
      <c r="Y177" s="169"/>
      <c r="BZ177" s="44" t="s">
        <v>1009</v>
      </c>
      <c r="CA177" s="44" t="s">
        <v>207</v>
      </c>
      <c r="CB177" s="44">
        <v>1.4</v>
      </c>
      <c r="CC177" s="44">
        <v>1.4</v>
      </c>
    </row>
    <row r="178" spans="21:81" ht="15.75" thickBot="1" x14ac:dyDescent="0.3">
      <c r="U178" s="167" t="str" cm="1">
        <f t="array" aca="1" ref="U178" ca="1">IFERROR(INDEX(INDIRECT($L$7 &amp; "_Cidades"),ROW(A164)),"")</f>
        <v/>
      </c>
      <c r="V178" s="168"/>
      <c r="W178" s="169"/>
      <c r="X178" s="167" t="str" cm="1">
        <f t="array" aca="1" ref="X178" ca="1">IFERROR(INDEX(INDIRECT($L$7 &amp; "_Regioes"),ROW(A164)),"")</f>
        <v/>
      </c>
      <c r="Y178" s="169"/>
      <c r="BZ178" s="44" t="s">
        <v>1010</v>
      </c>
      <c r="CA178" s="44" t="s">
        <v>200</v>
      </c>
      <c r="CB178" s="44">
        <v>0.8</v>
      </c>
      <c r="CC178" s="44">
        <v>0.8</v>
      </c>
    </row>
    <row r="179" spans="21:81" ht="15.75" thickBot="1" x14ac:dyDescent="0.3">
      <c r="U179" s="167" t="str" cm="1">
        <f t="array" aca="1" ref="U179" ca="1">IFERROR(INDEX(INDIRECT($L$7 &amp; "_Cidades"),ROW(A165)),"")</f>
        <v/>
      </c>
      <c r="V179" s="168"/>
      <c r="W179" s="169"/>
      <c r="X179" s="167" t="str" cm="1">
        <f t="array" aca="1" ref="X179" ca="1">IFERROR(INDEX(INDIRECT($L$7 &amp; "_Regioes"),ROW(A165)),"")</f>
        <v/>
      </c>
      <c r="Y179" s="169"/>
      <c r="BZ179" s="44" t="s">
        <v>915</v>
      </c>
      <c r="CA179" s="44" t="s">
        <v>200</v>
      </c>
      <c r="CB179" s="44">
        <v>1.6</v>
      </c>
      <c r="CC179" s="44">
        <v>1.6</v>
      </c>
    </row>
    <row r="180" spans="21:81" ht="15.75" thickBot="1" x14ac:dyDescent="0.3">
      <c r="U180" s="167" t="str" cm="1">
        <f t="array" aca="1" ref="U180" ca="1">IFERROR(INDEX(INDIRECT($L$7 &amp; "_Cidades"),ROW(A166)),"")</f>
        <v/>
      </c>
      <c r="V180" s="168"/>
      <c r="W180" s="169"/>
      <c r="X180" s="167" t="str" cm="1">
        <f t="array" aca="1" ref="X180" ca="1">IFERROR(INDEX(INDIRECT($L$7 &amp; "_Regioes"),ROW(A166)),"")</f>
        <v/>
      </c>
      <c r="Y180" s="169"/>
      <c r="BZ180" s="44" t="s">
        <v>669</v>
      </c>
      <c r="CA180" s="44" t="s">
        <v>200</v>
      </c>
      <c r="CB180" s="44">
        <v>2.5</v>
      </c>
      <c r="CC180" s="44">
        <v>2.5</v>
      </c>
    </row>
    <row r="181" spans="21:81" ht="15.75" thickBot="1" x14ac:dyDescent="0.3">
      <c r="U181" s="167" t="str" cm="1">
        <f t="array" aca="1" ref="U181" ca="1">IFERROR(INDEX(INDIRECT($L$7 &amp; "_Cidades"),ROW(A167)),"")</f>
        <v/>
      </c>
      <c r="V181" s="168"/>
      <c r="W181" s="169"/>
      <c r="X181" s="167" t="str" cm="1">
        <f t="array" aca="1" ref="X181" ca="1">IFERROR(INDEX(INDIRECT($L$7 &amp; "_Regioes"),ROW(A167)),"")</f>
        <v/>
      </c>
      <c r="Y181" s="169"/>
      <c r="BZ181" s="44" t="s">
        <v>1011</v>
      </c>
      <c r="CA181" s="44" t="s">
        <v>207</v>
      </c>
      <c r="CB181" s="44">
        <v>1.4</v>
      </c>
      <c r="CC181" s="44">
        <v>1.4</v>
      </c>
    </row>
    <row r="182" spans="21:81" ht="15.75" thickBot="1" x14ac:dyDescent="0.3">
      <c r="U182" s="167" t="str" cm="1">
        <f t="array" aca="1" ref="U182" ca="1">IFERROR(INDEX(INDIRECT($L$7 &amp; "_Cidades"),ROW(A168)),"")</f>
        <v/>
      </c>
      <c r="V182" s="168"/>
      <c r="W182" s="169"/>
      <c r="X182" s="167" t="str" cm="1">
        <f t="array" aca="1" ref="X182" ca="1">IFERROR(INDEX(INDIRECT($L$7 &amp; "_Regioes"),ROW(A168)),"")</f>
        <v/>
      </c>
      <c r="Y182" s="169"/>
      <c r="BZ182" s="44" t="s">
        <v>676</v>
      </c>
      <c r="CA182" s="44" t="s">
        <v>200</v>
      </c>
      <c r="CB182" s="44">
        <v>1.3</v>
      </c>
      <c r="CC182" s="44">
        <v>1.3</v>
      </c>
    </row>
    <row r="183" spans="21:81" ht="15.75" thickBot="1" x14ac:dyDescent="0.3">
      <c r="U183" s="167" t="str" cm="1">
        <f t="array" aca="1" ref="U183" ca="1">IFERROR(INDEX(INDIRECT($L$7 &amp; "_Cidades"),ROW(A169)),"")</f>
        <v/>
      </c>
      <c r="V183" s="168"/>
      <c r="W183" s="169"/>
      <c r="X183" s="167" t="str" cm="1">
        <f t="array" aca="1" ref="X183" ca="1">IFERROR(INDEX(INDIRECT($L$7 &amp; "_Regioes"),ROW(A169)),"")</f>
        <v/>
      </c>
      <c r="Y183" s="169"/>
      <c r="BZ183" s="44" t="s">
        <v>1012</v>
      </c>
      <c r="CA183" s="44" t="s">
        <v>207</v>
      </c>
      <c r="CB183" s="44">
        <v>1.3</v>
      </c>
      <c r="CC183" s="44">
        <v>1.3</v>
      </c>
    </row>
    <row r="184" spans="21:81" ht="15.75" thickBot="1" x14ac:dyDescent="0.3">
      <c r="U184" s="167" t="str" cm="1">
        <f t="array" aca="1" ref="U184" ca="1">IFERROR(INDEX(INDIRECT($L$7 &amp; "_Cidades"),ROW(A170)),"")</f>
        <v/>
      </c>
      <c r="V184" s="168"/>
      <c r="W184" s="169"/>
      <c r="X184" s="167" t="str" cm="1">
        <f t="array" aca="1" ref="X184" ca="1">IFERROR(INDEX(INDIRECT($L$7 &amp; "_Regioes"),ROW(A170)),"")</f>
        <v/>
      </c>
      <c r="Y184" s="169"/>
      <c r="BZ184" s="44" t="s">
        <v>1013</v>
      </c>
      <c r="CA184" s="44" t="s">
        <v>200</v>
      </c>
      <c r="CB184" s="44">
        <v>1.8</v>
      </c>
      <c r="CC184" s="44">
        <v>1.8</v>
      </c>
    </row>
    <row r="185" spans="21:81" ht="15.75" thickBot="1" x14ac:dyDescent="0.3">
      <c r="U185" s="167" t="str" cm="1">
        <f t="array" aca="1" ref="U185" ca="1">IFERROR(INDEX(INDIRECT($L$7 &amp; "_Cidades"),ROW(A171)),"")</f>
        <v/>
      </c>
      <c r="V185" s="168"/>
      <c r="W185" s="169"/>
      <c r="X185" s="167" t="str" cm="1">
        <f t="array" aca="1" ref="X185" ca="1">IFERROR(INDEX(INDIRECT($L$7 &amp; "_Regioes"),ROW(A171)),"")</f>
        <v/>
      </c>
      <c r="Y185" s="169"/>
      <c r="BZ185" s="44" t="s">
        <v>1014</v>
      </c>
      <c r="CA185" s="44" t="s">
        <v>207</v>
      </c>
      <c r="CB185" s="44">
        <v>1.5</v>
      </c>
      <c r="CC185" s="44">
        <v>1.5</v>
      </c>
    </row>
    <row r="186" spans="21:81" ht="15.75" thickBot="1" x14ac:dyDescent="0.3">
      <c r="U186" s="167" t="str" cm="1">
        <f t="array" aca="1" ref="U186" ca="1">IFERROR(INDEX(INDIRECT($L$7 &amp; "_Cidades"),ROW(A172)),"")</f>
        <v/>
      </c>
      <c r="V186" s="168"/>
      <c r="W186" s="169"/>
      <c r="X186" s="167" t="str" cm="1">
        <f t="array" aca="1" ref="X186" ca="1">IFERROR(INDEX(INDIRECT($L$7 &amp; "_Regioes"),ROW(A172)),"")</f>
        <v/>
      </c>
      <c r="Y186" s="169"/>
      <c r="BZ186" s="44" t="s">
        <v>1015</v>
      </c>
      <c r="CA186" s="44" t="s">
        <v>200</v>
      </c>
      <c r="CB186" s="44">
        <v>1.5</v>
      </c>
      <c r="CC186" s="44">
        <v>1.5</v>
      </c>
    </row>
    <row r="187" spans="21:81" ht="15.75" thickBot="1" x14ac:dyDescent="0.3">
      <c r="U187" s="167" t="str" cm="1">
        <f t="array" aca="1" ref="U187" ca="1">IFERROR(INDEX(INDIRECT($L$7 &amp; "_Cidades"),ROW(A173)),"")</f>
        <v/>
      </c>
      <c r="V187" s="168"/>
      <c r="W187" s="169"/>
      <c r="X187" s="167" t="str" cm="1">
        <f t="array" aca="1" ref="X187" ca="1">IFERROR(INDEX(INDIRECT($L$7 &amp; "_Regioes"),ROW(A173)),"")</f>
        <v/>
      </c>
      <c r="Y187" s="169"/>
      <c r="BZ187" s="44" t="s">
        <v>1016</v>
      </c>
      <c r="CA187" s="44" t="s">
        <v>200</v>
      </c>
      <c r="CB187" s="44">
        <v>1.4</v>
      </c>
      <c r="CC187" s="44">
        <v>1.4</v>
      </c>
    </row>
    <row r="188" spans="21:81" ht="15.75" thickBot="1" x14ac:dyDescent="0.3">
      <c r="U188" s="167" t="str" cm="1">
        <f t="array" aca="1" ref="U188" ca="1">IFERROR(INDEX(INDIRECT($L$7 &amp; "_Cidades"),ROW(A174)),"")</f>
        <v/>
      </c>
      <c r="V188" s="168"/>
      <c r="W188" s="169"/>
      <c r="X188" s="167" t="str" cm="1">
        <f t="array" aca="1" ref="X188" ca="1">IFERROR(INDEX(INDIRECT($L$7 &amp; "_Regioes"),ROW(A174)),"")</f>
        <v/>
      </c>
      <c r="Y188" s="169"/>
      <c r="BZ188" s="44" t="s">
        <v>1017</v>
      </c>
      <c r="CA188" s="44" t="s">
        <v>200</v>
      </c>
      <c r="CB188" s="44">
        <v>1.5</v>
      </c>
      <c r="CC188" s="44">
        <v>1.5</v>
      </c>
    </row>
    <row r="189" spans="21:81" ht="15.75" thickBot="1" x14ac:dyDescent="0.3">
      <c r="U189" s="167" t="str" cm="1">
        <f t="array" aca="1" ref="U189" ca="1">IFERROR(INDEX(INDIRECT($L$7 &amp; "_Cidades"),ROW(A175)),"")</f>
        <v/>
      </c>
      <c r="V189" s="168"/>
      <c r="W189" s="169"/>
      <c r="X189" s="167" t="str" cm="1">
        <f t="array" aca="1" ref="X189" ca="1">IFERROR(INDEX(INDIRECT($L$7 &amp; "_Regioes"),ROW(A175)),"")</f>
        <v/>
      </c>
      <c r="Y189" s="169"/>
      <c r="BZ189" s="44" t="s">
        <v>1018</v>
      </c>
      <c r="CA189" s="44" t="s">
        <v>200</v>
      </c>
      <c r="CB189" s="44">
        <v>1.4</v>
      </c>
      <c r="CC189" s="44">
        <v>1.4</v>
      </c>
    </row>
    <row r="190" spans="21:81" ht="15.75" thickBot="1" x14ac:dyDescent="0.3">
      <c r="U190" s="167" t="str" cm="1">
        <f t="array" aca="1" ref="U190" ca="1">IFERROR(INDEX(INDIRECT($L$7 &amp; "_Cidades"),ROW(A176)),"")</f>
        <v/>
      </c>
      <c r="V190" s="168"/>
      <c r="W190" s="169"/>
      <c r="X190" s="167" t="str" cm="1">
        <f t="array" aca="1" ref="X190" ca="1">IFERROR(INDEX(INDIRECT($L$7 &amp; "_Regioes"),ROW(A176)),"")</f>
        <v/>
      </c>
      <c r="Y190" s="169"/>
      <c r="BZ190" s="44" t="s">
        <v>1019</v>
      </c>
      <c r="CA190" s="44" t="s">
        <v>200</v>
      </c>
      <c r="CB190" s="44">
        <v>1.2</v>
      </c>
      <c r="CC190" s="44">
        <v>1.2</v>
      </c>
    </row>
    <row r="191" spans="21:81" ht="15.75" thickBot="1" x14ac:dyDescent="0.3">
      <c r="U191" s="167" t="str" cm="1">
        <f t="array" aca="1" ref="U191" ca="1">IFERROR(INDEX(INDIRECT($L$7 &amp; "_Cidades"),ROW(A177)),"")</f>
        <v/>
      </c>
      <c r="V191" s="168"/>
      <c r="W191" s="169"/>
      <c r="X191" s="167" t="str" cm="1">
        <f t="array" aca="1" ref="X191" ca="1">IFERROR(INDEX(INDIRECT($L$7 &amp; "_Regioes"),ROW(A177)),"")</f>
        <v/>
      </c>
      <c r="Y191" s="169"/>
      <c r="BZ191" s="44" t="s">
        <v>1020</v>
      </c>
      <c r="CA191" s="44" t="s">
        <v>200</v>
      </c>
      <c r="CB191" s="44">
        <v>1.4</v>
      </c>
      <c r="CC191" s="44">
        <v>1.4</v>
      </c>
    </row>
    <row r="192" spans="21:81" ht="15.75" thickBot="1" x14ac:dyDescent="0.3">
      <c r="U192" s="167" t="str" cm="1">
        <f t="array" aca="1" ref="U192" ca="1">IFERROR(INDEX(INDIRECT($L$7 &amp; "_Cidades"),ROW(A178)),"")</f>
        <v/>
      </c>
      <c r="V192" s="168"/>
      <c r="W192" s="169"/>
      <c r="X192" s="167" t="str" cm="1">
        <f t="array" aca="1" ref="X192" ca="1">IFERROR(INDEX(INDIRECT($L$7 &amp; "_Regioes"),ROW(A178)),"")</f>
        <v/>
      </c>
      <c r="Y192" s="169"/>
      <c r="BZ192" s="44" t="s">
        <v>1021</v>
      </c>
      <c r="CA192" s="44" t="s">
        <v>200</v>
      </c>
      <c r="CB192" s="44">
        <v>1.4</v>
      </c>
      <c r="CC192" s="44">
        <v>1.4</v>
      </c>
    </row>
    <row r="193" spans="21:81" ht="15.75" thickBot="1" x14ac:dyDescent="0.3">
      <c r="U193" s="167" t="str" cm="1">
        <f t="array" aca="1" ref="U193" ca="1">IFERROR(INDEX(INDIRECT($L$7 &amp; "_Cidades"),ROW(A179)),"")</f>
        <v/>
      </c>
      <c r="V193" s="168"/>
      <c r="W193" s="169"/>
      <c r="X193" s="167" t="str" cm="1">
        <f t="array" aca="1" ref="X193" ca="1">IFERROR(INDEX(INDIRECT($L$7 &amp; "_Regioes"),ROW(A179)),"")</f>
        <v/>
      </c>
      <c r="Y193" s="169"/>
      <c r="BZ193" s="44" t="s">
        <v>1022</v>
      </c>
      <c r="CA193" s="44" t="s">
        <v>200</v>
      </c>
      <c r="CB193" s="44">
        <v>1.5</v>
      </c>
      <c r="CC193" s="44">
        <v>1.5</v>
      </c>
    </row>
    <row r="194" spans="21:81" ht="15.75" thickBot="1" x14ac:dyDescent="0.3">
      <c r="U194" s="167" t="str" cm="1">
        <f t="array" aca="1" ref="U194" ca="1">IFERROR(INDEX(INDIRECT($L$7 &amp; "_Cidades"),ROW(A180)),"")</f>
        <v/>
      </c>
      <c r="V194" s="168"/>
      <c r="W194" s="169"/>
      <c r="X194" s="167" t="str" cm="1">
        <f t="array" aca="1" ref="X194" ca="1">IFERROR(INDEX(INDIRECT($L$7 &amp; "_Regioes"),ROW(A180)),"")</f>
        <v/>
      </c>
      <c r="Y194" s="169"/>
      <c r="BZ194" s="44" t="s">
        <v>1023</v>
      </c>
      <c r="CA194" s="44" t="s">
        <v>207</v>
      </c>
      <c r="CB194" s="44">
        <v>1.3</v>
      </c>
      <c r="CC194" s="44">
        <v>1.3</v>
      </c>
    </row>
    <row r="195" spans="21:81" ht="15.75" thickBot="1" x14ac:dyDescent="0.3">
      <c r="U195" s="167" t="str" cm="1">
        <f t="array" aca="1" ref="U195" ca="1">IFERROR(INDEX(INDIRECT($L$7 &amp; "_Cidades"),ROW(A181)),"")</f>
        <v/>
      </c>
      <c r="V195" s="168"/>
      <c r="W195" s="169"/>
      <c r="X195" s="167" t="str" cm="1">
        <f t="array" aca="1" ref="X195" ca="1">IFERROR(INDEX(INDIRECT($L$7 &amp; "_Regioes"),ROW(A181)),"")</f>
        <v/>
      </c>
      <c r="Y195" s="169"/>
      <c r="BZ195" s="44" t="s">
        <v>1024</v>
      </c>
      <c r="CA195" s="44" t="s">
        <v>196</v>
      </c>
      <c r="CB195" s="44">
        <v>1.3</v>
      </c>
      <c r="CC195" s="44">
        <v>1.3</v>
      </c>
    </row>
    <row r="196" spans="21:81" ht="15.75" thickBot="1" x14ac:dyDescent="0.3">
      <c r="U196" s="167" t="str" cm="1">
        <f t="array" aca="1" ref="U196" ca="1">IFERROR(INDEX(INDIRECT($L$7 &amp; "_Cidades"),ROW(A182)),"")</f>
        <v/>
      </c>
      <c r="V196" s="168"/>
      <c r="W196" s="169"/>
      <c r="X196" s="167" t="str" cm="1">
        <f t="array" aca="1" ref="X196" ca="1">IFERROR(INDEX(INDIRECT($L$7 &amp; "_Regioes"),ROW(A182)),"")</f>
        <v/>
      </c>
      <c r="Y196" s="169"/>
      <c r="BZ196" s="44" t="s">
        <v>1025</v>
      </c>
      <c r="CA196" s="44" t="s">
        <v>200</v>
      </c>
      <c r="CB196" s="44">
        <v>1.4</v>
      </c>
      <c r="CC196" s="44">
        <v>1.4</v>
      </c>
    </row>
    <row r="197" spans="21:81" ht="15.75" thickBot="1" x14ac:dyDescent="0.3">
      <c r="U197" s="167" t="str" cm="1">
        <f t="array" aca="1" ref="U197" ca="1">IFERROR(INDEX(INDIRECT($L$7 &amp; "_Cidades"),ROW(A183)),"")</f>
        <v/>
      </c>
      <c r="V197" s="168"/>
      <c r="W197" s="169"/>
      <c r="X197" s="167" t="str" cm="1">
        <f t="array" aca="1" ref="X197" ca="1">IFERROR(INDEX(INDIRECT($L$7 &amp; "_Regioes"),ROW(A183)),"")</f>
        <v/>
      </c>
      <c r="Y197" s="169"/>
      <c r="BZ197" s="44" t="s">
        <v>1026</v>
      </c>
      <c r="CA197" s="44" t="s">
        <v>196</v>
      </c>
      <c r="CB197" s="44">
        <v>1.6</v>
      </c>
      <c r="CC197" s="44">
        <v>1.6</v>
      </c>
    </row>
    <row r="198" spans="21:81" ht="15.75" thickBot="1" x14ac:dyDescent="0.3">
      <c r="U198" s="167" t="str" cm="1">
        <f t="array" aca="1" ref="U198" ca="1">IFERROR(INDEX(INDIRECT($L$7 &amp; "_Cidades"),ROW(A184)),"")</f>
        <v/>
      </c>
      <c r="V198" s="168"/>
      <c r="W198" s="169"/>
      <c r="X198" s="167" t="str" cm="1">
        <f t="array" aca="1" ref="X198" ca="1">IFERROR(INDEX(INDIRECT($L$7 &amp; "_Regioes"),ROW(A184)),"")</f>
        <v/>
      </c>
      <c r="Y198" s="169"/>
      <c r="BZ198" s="44" t="s">
        <v>1027</v>
      </c>
      <c r="CA198" s="44" t="s">
        <v>193</v>
      </c>
      <c r="CB198" s="44">
        <v>1.4</v>
      </c>
      <c r="CC198" s="44">
        <v>1.4</v>
      </c>
    </row>
    <row r="199" spans="21:81" ht="15.75" thickBot="1" x14ac:dyDescent="0.3">
      <c r="U199" s="167" t="str" cm="1">
        <f t="array" aca="1" ref="U199" ca="1">IFERROR(INDEX(INDIRECT($L$7 &amp; "_Cidades"),ROW(A185)),"")</f>
        <v/>
      </c>
      <c r="V199" s="168"/>
      <c r="W199" s="169"/>
      <c r="X199" s="167" t="str" cm="1">
        <f t="array" aca="1" ref="X199" ca="1">IFERROR(INDEX(INDIRECT($L$7 &amp; "_Regioes"),ROW(A185)),"")</f>
        <v/>
      </c>
      <c r="Y199" s="169"/>
      <c r="BZ199" s="44" t="s">
        <v>1028</v>
      </c>
      <c r="CA199" s="44" t="s">
        <v>207</v>
      </c>
      <c r="CB199" s="44">
        <v>1.2</v>
      </c>
      <c r="CC199" s="44">
        <v>1.2</v>
      </c>
    </row>
    <row r="200" spans="21:81" ht="15.75" thickBot="1" x14ac:dyDescent="0.3">
      <c r="U200" s="167" t="str" cm="1">
        <f t="array" aca="1" ref="U200" ca="1">IFERROR(INDEX(INDIRECT($L$7 &amp; "_Cidades"),ROW(A186)),"")</f>
        <v/>
      </c>
      <c r="V200" s="168"/>
      <c r="W200" s="169"/>
      <c r="X200" s="167" t="str" cm="1">
        <f t="array" aca="1" ref="X200" ca="1">IFERROR(INDEX(INDIRECT($L$7 &amp; "_Regioes"),ROW(A186)),"")</f>
        <v/>
      </c>
      <c r="Y200" s="169"/>
      <c r="BZ200" s="44" t="s">
        <v>1029</v>
      </c>
      <c r="CA200" s="44" t="s">
        <v>193</v>
      </c>
      <c r="CB200" s="44">
        <v>1.4</v>
      </c>
      <c r="CC200" s="44">
        <v>1.4</v>
      </c>
    </row>
    <row r="201" spans="21:81" ht="15.75" thickBot="1" x14ac:dyDescent="0.3">
      <c r="U201" s="167" t="str" cm="1">
        <f t="array" aca="1" ref="U201" ca="1">IFERROR(INDEX(INDIRECT($L$7 &amp; "_Cidades"),ROW(A187)),"")</f>
        <v/>
      </c>
      <c r="V201" s="168"/>
      <c r="W201" s="169"/>
      <c r="X201" s="167" t="str" cm="1">
        <f t="array" aca="1" ref="X201" ca="1">IFERROR(INDEX(INDIRECT($L$7 &amp; "_Regioes"),ROW(A187)),"")</f>
        <v/>
      </c>
      <c r="Y201" s="169"/>
      <c r="BZ201" s="44" t="s">
        <v>1030</v>
      </c>
      <c r="CA201" s="44" t="s">
        <v>196</v>
      </c>
      <c r="CB201" s="44">
        <v>1.4</v>
      </c>
      <c r="CC201" s="44">
        <v>1.4</v>
      </c>
    </row>
    <row r="202" spans="21:81" ht="15.75" thickBot="1" x14ac:dyDescent="0.3">
      <c r="U202" s="167" t="str" cm="1">
        <f t="array" aca="1" ref="U202" ca="1">IFERROR(INDEX(INDIRECT($L$7 &amp; "_Cidades"),ROW(A188)),"")</f>
        <v/>
      </c>
      <c r="V202" s="168"/>
      <c r="W202" s="169"/>
      <c r="X202" s="167" t="str" cm="1">
        <f t="array" aca="1" ref="X202" ca="1">IFERROR(INDEX(INDIRECT($L$7 &amp; "_Regioes"),ROW(A188)),"")</f>
        <v/>
      </c>
      <c r="Y202" s="169"/>
      <c r="BZ202" s="44" t="s">
        <v>1031</v>
      </c>
      <c r="CA202" s="44" t="s">
        <v>207</v>
      </c>
      <c r="CB202" s="44">
        <v>1.4</v>
      </c>
      <c r="CC202" s="44">
        <v>1.4</v>
      </c>
    </row>
    <row r="203" spans="21:81" ht="15.75" thickBot="1" x14ac:dyDescent="0.3">
      <c r="U203" s="167" t="str" cm="1">
        <f t="array" aca="1" ref="U203" ca="1">IFERROR(INDEX(INDIRECT($L$7 &amp; "_Cidades"),ROW(A189)),"")</f>
        <v/>
      </c>
      <c r="V203" s="168"/>
      <c r="W203" s="169"/>
      <c r="X203" s="167" t="str" cm="1">
        <f t="array" aca="1" ref="X203" ca="1">IFERROR(INDEX(INDIRECT($L$7 &amp; "_Regioes"),ROW(A189)),"")</f>
        <v/>
      </c>
      <c r="Y203" s="169"/>
      <c r="BZ203" s="44" t="s">
        <v>1032</v>
      </c>
      <c r="CA203" s="44" t="s">
        <v>196</v>
      </c>
      <c r="CB203" s="44">
        <v>1.3</v>
      </c>
      <c r="CC203" s="44">
        <v>1.3</v>
      </c>
    </row>
    <row r="204" spans="21:81" ht="15.75" thickBot="1" x14ac:dyDescent="0.3">
      <c r="U204" s="167" t="str" cm="1">
        <f t="array" aca="1" ref="U204" ca="1">IFERROR(INDEX(INDIRECT($L$7 &amp; "_Cidades"),ROW(A190)),"")</f>
        <v/>
      </c>
      <c r="V204" s="168"/>
      <c r="W204" s="169"/>
      <c r="X204" s="167" t="str" cm="1">
        <f t="array" aca="1" ref="X204" ca="1">IFERROR(INDEX(INDIRECT($L$7 &amp; "_Regioes"),ROW(A190)),"")</f>
        <v/>
      </c>
      <c r="Y204" s="169"/>
      <c r="BZ204" s="44" t="s">
        <v>1033</v>
      </c>
      <c r="CA204" s="44" t="s">
        <v>200</v>
      </c>
      <c r="CB204" s="44">
        <v>1.4</v>
      </c>
      <c r="CC204" s="44">
        <v>1.4</v>
      </c>
    </row>
    <row r="205" spans="21:81" ht="15.75" thickBot="1" x14ac:dyDescent="0.3">
      <c r="U205" s="167" t="str" cm="1">
        <f t="array" aca="1" ref="U205" ca="1">IFERROR(INDEX(INDIRECT($L$7 &amp; "_Cidades"),ROW(A191)),"")</f>
        <v/>
      </c>
      <c r="V205" s="168"/>
      <c r="W205" s="169"/>
      <c r="X205" s="167" t="str" cm="1">
        <f t="array" aca="1" ref="X205" ca="1">IFERROR(INDEX(INDIRECT($L$7 &amp; "_Regioes"),ROW(A191)),"")</f>
        <v/>
      </c>
      <c r="Y205" s="169"/>
      <c r="BZ205" s="44" t="s">
        <v>1034</v>
      </c>
      <c r="CA205" s="44" t="s">
        <v>193</v>
      </c>
      <c r="CB205" s="44">
        <v>1.3</v>
      </c>
      <c r="CC205" s="44">
        <v>1.3</v>
      </c>
    </row>
    <row r="206" spans="21:81" ht="15.75" thickBot="1" x14ac:dyDescent="0.3">
      <c r="U206" s="167" t="str" cm="1">
        <f t="array" aca="1" ref="U206" ca="1">IFERROR(INDEX(INDIRECT($L$7 &amp; "_Cidades"),ROW(A192)),"")</f>
        <v/>
      </c>
      <c r="V206" s="168"/>
      <c r="W206" s="169"/>
      <c r="X206" s="167" t="str" cm="1">
        <f t="array" aca="1" ref="X206" ca="1">IFERROR(INDEX(INDIRECT($L$7 &amp; "_Regioes"),ROW(A192)),"")</f>
        <v/>
      </c>
      <c r="Y206" s="169"/>
      <c r="BZ206" s="44" t="s">
        <v>1035</v>
      </c>
      <c r="CA206" s="44" t="s">
        <v>196</v>
      </c>
      <c r="CB206" s="44">
        <v>1.2</v>
      </c>
      <c r="CC206" s="44">
        <v>1.2</v>
      </c>
    </row>
    <row r="207" spans="21:81" ht="15.75" thickBot="1" x14ac:dyDescent="0.3">
      <c r="U207" s="167" t="str" cm="1">
        <f t="array" aca="1" ref="U207" ca="1">IFERROR(INDEX(INDIRECT($L$7 &amp; "_Cidades"),ROW(A193)),"")</f>
        <v/>
      </c>
      <c r="V207" s="168"/>
      <c r="W207" s="169"/>
      <c r="X207" s="167" t="str" cm="1">
        <f t="array" aca="1" ref="X207" ca="1">IFERROR(INDEX(INDIRECT($L$7 &amp; "_Regioes"),ROW(A193)),"")</f>
        <v/>
      </c>
      <c r="Y207" s="169"/>
      <c r="BZ207" s="44" t="s">
        <v>1036</v>
      </c>
      <c r="CA207" s="44" t="s">
        <v>196</v>
      </c>
      <c r="CB207" s="44">
        <v>1.5</v>
      </c>
      <c r="CC207" s="44">
        <v>1.5</v>
      </c>
    </row>
    <row r="208" spans="21:81" ht="15.75" thickBot="1" x14ac:dyDescent="0.3">
      <c r="U208" s="167" t="str" cm="1">
        <f t="array" aca="1" ref="U208" ca="1">IFERROR(INDEX(INDIRECT($L$7 &amp; "_Cidades"),ROW(A194)),"")</f>
        <v/>
      </c>
      <c r="V208" s="168"/>
      <c r="W208" s="169"/>
      <c r="X208" s="167" t="str" cm="1">
        <f t="array" aca="1" ref="X208" ca="1">IFERROR(INDEX(INDIRECT($L$7 &amp; "_Regioes"),ROW(A194)),"")</f>
        <v/>
      </c>
      <c r="Y208" s="169"/>
      <c r="BZ208" s="44" t="s">
        <v>1037</v>
      </c>
      <c r="CA208" s="44" t="s">
        <v>196</v>
      </c>
      <c r="CB208" s="44">
        <v>1.4</v>
      </c>
      <c r="CC208" s="44">
        <v>1.4</v>
      </c>
    </row>
    <row r="209" spans="21:81" ht="15.75" thickBot="1" x14ac:dyDescent="0.3">
      <c r="U209" s="167" t="str" cm="1">
        <f t="array" aca="1" ref="U209" ca="1">IFERROR(INDEX(INDIRECT($L$7 &amp; "_Cidades"),ROW(A195)),"")</f>
        <v/>
      </c>
      <c r="V209" s="168"/>
      <c r="W209" s="169"/>
      <c r="X209" s="167" t="str" cm="1">
        <f t="array" aca="1" ref="X209" ca="1">IFERROR(INDEX(INDIRECT($L$7 &amp; "_Regioes"),ROW(A195)),"")</f>
        <v/>
      </c>
      <c r="Y209" s="169"/>
      <c r="BZ209" s="44" t="s">
        <v>1038</v>
      </c>
      <c r="CA209" s="44" t="s">
        <v>196</v>
      </c>
      <c r="CB209" s="44">
        <v>1.3</v>
      </c>
      <c r="CC209" s="44">
        <v>1.3</v>
      </c>
    </row>
    <row r="210" spans="21:81" ht="15.75" thickBot="1" x14ac:dyDescent="0.3">
      <c r="U210" s="167" t="str" cm="1">
        <f t="array" aca="1" ref="U210" ca="1">IFERROR(INDEX(INDIRECT($L$7 &amp; "_Cidades"),ROW(A196)),"")</f>
        <v/>
      </c>
      <c r="V210" s="168"/>
      <c r="W210" s="169"/>
      <c r="X210" s="167" t="str" cm="1">
        <f t="array" aca="1" ref="X210" ca="1">IFERROR(INDEX(INDIRECT($L$7 &amp; "_Regioes"),ROW(A196)),"")</f>
        <v/>
      </c>
      <c r="Y210" s="169"/>
      <c r="BZ210" s="44" t="s">
        <v>1039</v>
      </c>
      <c r="CA210" s="44" t="s">
        <v>193</v>
      </c>
      <c r="CB210" s="44">
        <v>1.3</v>
      </c>
      <c r="CC210" s="44">
        <v>1.3</v>
      </c>
    </row>
    <row r="211" spans="21:81" ht="15.75" thickBot="1" x14ac:dyDescent="0.3">
      <c r="U211" s="167" t="str" cm="1">
        <f t="array" aca="1" ref="U211" ca="1">IFERROR(INDEX(INDIRECT($L$7 &amp; "_Cidades"),ROW(A197)),"")</f>
        <v/>
      </c>
      <c r="V211" s="168"/>
      <c r="W211" s="169"/>
      <c r="X211" s="167" t="str" cm="1">
        <f t="array" aca="1" ref="X211" ca="1">IFERROR(INDEX(INDIRECT($L$7 &amp; "_Regioes"),ROW(A197)),"")</f>
        <v/>
      </c>
      <c r="Y211" s="169"/>
      <c r="BZ211" s="44" t="s">
        <v>1040</v>
      </c>
      <c r="CA211" s="44" t="s">
        <v>193</v>
      </c>
      <c r="CB211" s="44">
        <v>1.4</v>
      </c>
      <c r="CC211" s="44">
        <v>1.4</v>
      </c>
    </row>
    <row r="212" spans="21:81" ht="15.75" thickBot="1" x14ac:dyDescent="0.3">
      <c r="U212" s="167" t="str" cm="1">
        <f t="array" aca="1" ref="U212" ca="1">IFERROR(INDEX(INDIRECT($L$7 &amp; "_Cidades"),ROW(A198)),"")</f>
        <v/>
      </c>
      <c r="V212" s="168"/>
      <c r="W212" s="169"/>
      <c r="X212" s="167" t="str" cm="1">
        <f t="array" aca="1" ref="X212" ca="1">IFERROR(INDEX(INDIRECT($L$7 &amp; "_Regioes"),ROW(A198)),"")</f>
        <v/>
      </c>
      <c r="Y212" s="169"/>
      <c r="BZ212" s="44" t="s">
        <v>1041</v>
      </c>
      <c r="CA212" s="44" t="s">
        <v>200</v>
      </c>
      <c r="CB212" s="44">
        <v>1.7</v>
      </c>
      <c r="CC212" s="44">
        <v>1.7</v>
      </c>
    </row>
    <row r="213" spans="21:81" ht="15.75" thickBot="1" x14ac:dyDescent="0.3">
      <c r="U213" s="167" t="str" cm="1">
        <f t="array" aca="1" ref="U213" ca="1">IFERROR(INDEX(INDIRECT($L$7 &amp; "_Cidades"),ROW(A199)),"")</f>
        <v/>
      </c>
      <c r="V213" s="168"/>
      <c r="W213" s="169"/>
      <c r="X213" s="167" t="str" cm="1">
        <f t="array" aca="1" ref="X213" ca="1">IFERROR(INDEX(INDIRECT($L$7 &amp; "_Regioes"),ROW(A199)),"")</f>
        <v/>
      </c>
      <c r="Y213" s="169"/>
      <c r="BZ213" s="44" t="s">
        <v>1042</v>
      </c>
      <c r="CA213" s="44" t="s">
        <v>207</v>
      </c>
      <c r="CB213" s="44">
        <v>1.3</v>
      </c>
      <c r="CC213" s="44">
        <v>1.3</v>
      </c>
    </row>
    <row r="214" spans="21:81" ht="15.75" thickBot="1" x14ac:dyDescent="0.3">
      <c r="U214" s="167" t="str" cm="1">
        <f t="array" aca="1" ref="U214" ca="1">IFERROR(INDEX(INDIRECT($L$7 &amp; "_Cidades"),ROW(A200)),"")</f>
        <v/>
      </c>
      <c r="V214" s="168"/>
      <c r="W214" s="169"/>
      <c r="X214" s="167" t="str" cm="1">
        <f t="array" aca="1" ref="X214" ca="1">IFERROR(INDEX(INDIRECT($L$7 &amp; "_Regioes"),ROW(A200)),"")</f>
        <v/>
      </c>
      <c r="Y214" s="169"/>
      <c r="BZ214" s="44" t="s">
        <v>1043</v>
      </c>
      <c r="CA214" s="44" t="s">
        <v>196</v>
      </c>
      <c r="CB214" s="44">
        <v>1.4</v>
      </c>
      <c r="CC214" s="44">
        <v>1.4</v>
      </c>
    </row>
    <row r="215" spans="21:81" ht="15.75" thickBot="1" x14ac:dyDescent="0.3">
      <c r="U215" s="167" t="str" cm="1">
        <f t="array" aca="1" ref="U215" ca="1">IFERROR(INDEX(INDIRECT($L$7 &amp; "_Cidades"),ROW(A201)),"")</f>
        <v/>
      </c>
      <c r="V215" s="168"/>
      <c r="W215" s="169"/>
      <c r="X215" s="167" t="str" cm="1">
        <f t="array" aca="1" ref="X215" ca="1">IFERROR(INDEX(INDIRECT($L$7 &amp; "_Regioes"),ROW(A201)),"")</f>
        <v/>
      </c>
      <c r="Y215" s="169"/>
      <c r="BZ215" s="44" t="s">
        <v>1044</v>
      </c>
      <c r="CA215" s="44" t="s">
        <v>193</v>
      </c>
      <c r="CB215" s="44">
        <v>1.4</v>
      </c>
      <c r="CC215" s="44">
        <v>1.4</v>
      </c>
    </row>
    <row r="216" spans="21:81" ht="15.75" thickBot="1" x14ac:dyDescent="0.3">
      <c r="U216" s="167" t="str" cm="1">
        <f t="array" aca="1" ref="U216" ca="1">IFERROR(INDEX(INDIRECT($L$7 &amp; "_Cidades"),ROW(A202)),"")</f>
        <v/>
      </c>
      <c r="V216" s="168"/>
      <c r="W216" s="169"/>
      <c r="X216" s="167" t="str" cm="1">
        <f t="array" aca="1" ref="X216" ca="1">IFERROR(INDEX(INDIRECT($L$7 &amp; "_Regioes"),ROW(A202)),"")</f>
        <v/>
      </c>
      <c r="Y216" s="169"/>
      <c r="BZ216" s="44" t="s">
        <v>1045</v>
      </c>
      <c r="CA216" s="44" t="s">
        <v>200</v>
      </c>
      <c r="CB216" s="44">
        <v>1.4</v>
      </c>
      <c r="CC216" s="44">
        <v>1.4</v>
      </c>
    </row>
    <row r="217" spans="21:81" ht="15.75" thickBot="1" x14ac:dyDescent="0.3">
      <c r="U217" s="167" t="str" cm="1">
        <f t="array" aca="1" ref="U217" ca="1">IFERROR(INDEX(INDIRECT($L$7 &amp; "_Cidades"),ROW(A203)),"")</f>
        <v/>
      </c>
      <c r="V217" s="168"/>
      <c r="W217" s="169"/>
      <c r="X217" s="167" t="str" cm="1">
        <f t="array" aca="1" ref="X217" ca="1">IFERROR(INDEX(INDIRECT($L$7 &amp; "_Regioes"),ROW(A203)),"")</f>
        <v/>
      </c>
      <c r="Y217" s="169"/>
      <c r="BZ217" s="44" t="s">
        <v>1046</v>
      </c>
      <c r="CA217" s="44" t="s">
        <v>200</v>
      </c>
      <c r="CB217" s="44">
        <v>1.3</v>
      </c>
      <c r="CC217" s="44">
        <v>1.3</v>
      </c>
    </row>
    <row r="218" spans="21:81" ht="15.75" thickBot="1" x14ac:dyDescent="0.3">
      <c r="U218" s="167" t="str" cm="1">
        <f t="array" aca="1" ref="U218" ca="1">IFERROR(INDEX(INDIRECT($L$7 &amp; "_Cidades"),ROW(A204)),"")</f>
        <v/>
      </c>
      <c r="V218" s="168"/>
      <c r="W218" s="169"/>
      <c r="X218" s="167" t="str" cm="1">
        <f t="array" aca="1" ref="X218" ca="1">IFERROR(INDEX(INDIRECT($L$7 &amp; "_Regioes"),ROW(A204)),"")</f>
        <v/>
      </c>
      <c r="Y218" s="169"/>
      <c r="BZ218" s="44" t="s">
        <v>1047</v>
      </c>
      <c r="CA218" s="44" t="s">
        <v>193</v>
      </c>
      <c r="CB218" s="44">
        <v>1.5</v>
      </c>
      <c r="CC218" s="44">
        <v>1.5</v>
      </c>
    </row>
    <row r="219" spans="21:81" ht="15.75" thickBot="1" x14ac:dyDescent="0.3">
      <c r="U219" s="167" t="str" cm="1">
        <f t="array" aca="1" ref="U219" ca="1">IFERROR(INDEX(INDIRECT($L$7 &amp; "_Cidades"),ROW(A205)),"")</f>
        <v/>
      </c>
      <c r="V219" s="168"/>
      <c r="W219" s="169"/>
      <c r="X219" s="167" t="str" cm="1">
        <f t="array" aca="1" ref="X219" ca="1">IFERROR(INDEX(INDIRECT($L$7 &amp; "_Regioes"),ROW(A205)),"")</f>
        <v/>
      </c>
      <c r="Y219" s="169"/>
      <c r="BZ219" s="44" t="s">
        <v>1048</v>
      </c>
      <c r="CA219" s="44" t="s">
        <v>200</v>
      </c>
      <c r="CB219" s="44">
        <v>1.6</v>
      </c>
      <c r="CC219" s="44">
        <v>1.6</v>
      </c>
    </row>
    <row r="220" spans="21:81" ht="15.75" thickBot="1" x14ac:dyDescent="0.3">
      <c r="U220" s="167" t="str" cm="1">
        <f t="array" aca="1" ref="U220" ca="1">IFERROR(INDEX(INDIRECT($L$7 &amp; "_Cidades"),ROW(A206)),"")</f>
        <v/>
      </c>
      <c r="V220" s="168"/>
      <c r="W220" s="169"/>
      <c r="X220" s="167" t="str" cm="1">
        <f t="array" aca="1" ref="X220" ca="1">IFERROR(INDEX(INDIRECT($L$7 &amp; "_Regioes"),ROW(A206)),"")</f>
        <v/>
      </c>
      <c r="Y220" s="169"/>
      <c r="BZ220" s="44" t="s">
        <v>1049</v>
      </c>
      <c r="CA220" s="44" t="s">
        <v>200</v>
      </c>
      <c r="CB220" s="44">
        <v>1.4</v>
      </c>
      <c r="CC220" s="44">
        <v>1.4</v>
      </c>
    </row>
    <row r="221" spans="21:81" ht="15.75" thickBot="1" x14ac:dyDescent="0.3">
      <c r="U221" s="167" t="str" cm="1">
        <f t="array" aca="1" ref="U221" ca="1">IFERROR(INDEX(INDIRECT($L$7 &amp; "_Cidades"),ROW(A207)),"")</f>
        <v/>
      </c>
      <c r="V221" s="168"/>
      <c r="W221" s="169"/>
      <c r="X221" s="167" t="str" cm="1">
        <f t="array" aca="1" ref="X221" ca="1">IFERROR(INDEX(INDIRECT($L$7 &amp; "_Regioes"),ROW(A207)),"")</f>
        <v/>
      </c>
      <c r="Y221" s="169"/>
      <c r="BZ221" s="44" t="s">
        <v>1050</v>
      </c>
      <c r="CA221" s="44" t="s">
        <v>207</v>
      </c>
      <c r="CB221" s="44">
        <v>1.3</v>
      </c>
      <c r="CC221" s="44">
        <v>1.3</v>
      </c>
    </row>
    <row r="222" spans="21:81" ht="15.75" thickBot="1" x14ac:dyDescent="0.3">
      <c r="U222" s="167" t="str" cm="1">
        <f t="array" aca="1" ref="U222" ca="1">IFERROR(INDEX(INDIRECT($L$7 &amp; "_Cidades"),ROW(A208)),"")</f>
        <v/>
      </c>
      <c r="V222" s="168"/>
      <c r="W222" s="169"/>
      <c r="X222" s="167" t="str" cm="1">
        <f t="array" aca="1" ref="X222" ca="1">IFERROR(INDEX(INDIRECT($L$7 &amp; "_Regioes"),ROW(A208)),"")</f>
        <v/>
      </c>
      <c r="Y222" s="169"/>
      <c r="BZ222" s="44" t="s">
        <v>1051</v>
      </c>
      <c r="CA222" s="44" t="s">
        <v>200</v>
      </c>
      <c r="CB222" s="44">
        <v>1.3</v>
      </c>
      <c r="CC222" s="44">
        <v>1.3</v>
      </c>
    </row>
    <row r="223" spans="21:81" ht="15.75" thickBot="1" x14ac:dyDescent="0.3">
      <c r="U223" s="167" t="str" cm="1">
        <f t="array" aca="1" ref="U223" ca="1">IFERROR(INDEX(INDIRECT($L$7 &amp; "_Cidades"),ROW(A209)),"")</f>
        <v/>
      </c>
      <c r="V223" s="168"/>
      <c r="W223" s="169"/>
      <c r="X223" s="167" t="str" cm="1">
        <f t="array" aca="1" ref="X223" ca="1">IFERROR(INDEX(INDIRECT($L$7 &amp; "_Regioes"),ROW(A209)),"")</f>
        <v/>
      </c>
      <c r="Y223" s="169"/>
      <c r="BZ223" s="44" t="s">
        <v>1052</v>
      </c>
      <c r="CA223" s="44" t="s">
        <v>200</v>
      </c>
      <c r="CB223" s="44">
        <v>1.5</v>
      </c>
      <c r="CC223" s="44">
        <v>1.5</v>
      </c>
    </row>
    <row r="224" spans="21:81" ht="15.75" thickBot="1" x14ac:dyDescent="0.3">
      <c r="U224" s="167" t="str" cm="1">
        <f t="array" aca="1" ref="U224" ca="1">IFERROR(INDEX(INDIRECT($L$7 &amp; "_Cidades"),ROW(A210)),"")</f>
        <v/>
      </c>
      <c r="V224" s="168"/>
      <c r="W224" s="169"/>
      <c r="X224" s="167" t="str" cm="1">
        <f t="array" aca="1" ref="X224" ca="1">IFERROR(INDEX(INDIRECT($L$7 &amp; "_Regioes"),ROW(A210)),"")</f>
        <v/>
      </c>
      <c r="Y224" s="169"/>
      <c r="BZ224" s="44" t="s">
        <v>1053</v>
      </c>
      <c r="CA224" s="44" t="s">
        <v>200</v>
      </c>
      <c r="CB224" s="44">
        <v>1.5</v>
      </c>
      <c r="CC224" s="44">
        <v>1.5</v>
      </c>
    </row>
    <row r="225" spans="21:81" ht="15.75" thickBot="1" x14ac:dyDescent="0.3">
      <c r="U225" s="167" t="str" cm="1">
        <f t="array" aca="1" ref="U225" ca="1">IFERROR(INDEX(INDIRECT($L$7 &amp; "_Cidades"),ROW(A211)),"")</f>
        <v/>
      </c>
      <c r="V225" s="168"/>
      <c r="W225" s="169"/>
      <c r="X225" s="167" t="str" cm="1">
        <f t="array" aca="1" ref="X225" ca="1">IFERROR(INDEX(INDIRECT($L$7 &amp; "_Regioes"),ROW(A211)),"")</f>
        <v/>
      </c>
      <c r="Y225" s="169"/>
      <c r="BZ225" s="44" t="s">
        <v>1054</v>
      </c>
      <c r="CA225" s="44" t="s">
        <v>207</v>
      </c>
      <c r="CB225" s="44">
        <v>1.4</v>
      </c>
      <c r="CC225" s="44">
        <v>1.4</v>
      </c>
    </row>
    <row r="226" spans="21:81" ht="15.75" thickBot="1" x14ac:dyDescent="0.3">
      <c r="U226" s="167" t="str" cm="1">
        <f t="array" aca="1" ref="U226" ca="1">IFERROR(INDEX(INDIRECT($L$7 &amp; "_Cidades"),ROW(A212)),"")</f>
        <v/>
      </c>
      <c r="V226" s="168"/>
      <c r="W226" s="169"/>
      <c r="X226" s="167" t="str" cm="1">
        <f t="array" aca="1" ref="X226" ca="1">IFERROR(INDEX(INDIRECT($L$7 &amp; "_Regioes"),ROW(A212)),"")</f>
        <v/>
      </c>
      <c r="Y226" s="169"/>
      <c r="BZ226" s="46"/>
      <c r="CA226" s="46"/>
      <c r="CB226" s="65"/>
      <c r="CC226" s="65"/>
    </row>
    <row r="227" spans="21:81" ht="15.75" thickBot="1" x14ac:dyDescent="0.3">
      <c r="U227" s="167" t="str" cm="1">
        <f t="array" aca="1" ref="U227" ca="1">IFERROR(INDEX(INDIRECT($L$7 &amp; "_Cidades"),ROW(A213)),"")</f>
        <v/>
      </c>
      <c r="V227" s="168"/>
      <c r="W227" s="169"/>
      <c r="X227" s="167" t="str" cm="1">
        <f t="array" aca="1" ref="X227" ca="1">IFERROR(INDEX(INDIRECT($L$7 &amp; "_Regioes"),ROW(A213)),"")</f>
        <v/>
      </c>
      <c r="Y227" s="169"/>
      <c r="BZ227" s="46"/>
      <c r="CA227" s="46"/>
      <c r="CB227" s="65"/>
      <c r="CC227" s="65"/>
    </row>
    <row r="228" spans="21:81" ht="15.75" thickBot="1" x14ac:dyDescent="0.3">
      <c r="U228" s="167" t="str" cm="1">
        <f t="array" aca="1" ref="U228" ca="1">IFERROR(INDEX(INDIRECT($L$7 &amp; "_Cidades"),ROW(A214)),"")</f>
        <v/>
      </c>
      <c r="V228" s="168"/>
      <c r="W228" s="169"/>
      <c r="X228" s="167" t="str" cm="1">
        <f t="array" aca="1" ref="X228" ca="1">IFERROR(INDEX(INDIRECT($L$7 &amp; "_Regioes"),ROW(A214)),"")</f>
        <v/>
      </c>
      <c r="Y228" s="169"/>
      <c r="BZ228" s="46"/>
      <c r="CA228" s="46"/>
      <c r="CB228" s="65"/>
      <c r="CC228" s="65"/>
    </row>
    <row r="229" spans="21:81" ht="15.75" thickBot="1" x14ac:dyDescent="0.3">
      <c r="U229" s="167" t="str" cm="1">
        <f t="array" aca="1" ref="U229" ca="1">IFERROR(INDEX(INDIRECT($L$7 &amp; "_Cidades"),ROW(A215)),"")</f>
        <v/>
      </c>
      <c r="V229" s="168"/>
      <c r="W229" s="169"/>
      <c r="X229" s="167" t="str" cm="1">
        <f t="array" aca="1" ref="X229" ca="1">IFERROR(INDEX(INDIRECT($L$7 &amp; "_Regioes"),ROW(A215)),"")</f>
        <v/>
      </c>
      <c r="Y229" s="169"/>
      <c r="BZ229" s="46"/>
      <c r="CA229" s="46"/>
      <c r="CB229" s="65"/>
      <c r="CC229" s="65"/>
    </row>
    <row r="230" spans="21:81" ht="15.75" thickBot="1" x14ac:dyDescent="0.3">
      <c r="U230" s="167" t="str" cm="1">
        <f t="array" aca="1" ref="U230" ca="1">IFERROR(INDEX(INDIRECT($L$7 &amp; "_Cidades"),ROW(A216)),"")</f>
        <v/>
      </c>
      <c r="V230" s="168"/>
      <c r="W230" s="169"/>
      <c r="X230" s="167" t="str" cm="1">
        <f t="array" aca="1" ref="X230" ca="1">IFERROR(INDEX(INDIRECT($L$7 &amp; "_Regioes"),ROW(A216)),"")</f>
        <v/>
      </c>
      <c r="Y230" s="169"/>
      <c r="BZ230" s="46"/>
      <c r="CA230" s="46"/>
      <c r="CB230" s="65"/>
      <c r="CC230" s="65"/>
    </row>
    <row r="231" spans="21:81" ht="15.75" thickBot="1" x14ac:dyDescent="0.3">
      <c r="U231" s="167" t="str" cm="1">
        <f t="array" aca="1" ref="U231" ca="1">IFERROR(INDEX(INDIRECT($L$7 &amp; "_Cidades"),ROW(A217)),"")</f>
        <v/>
      </c>
      <c r="V231" s="168"/>
      <c r="W231" s="169"/>
      <c r="X231" s="167" t="str" cm="1">
        <f t="array" aca="1" ref="X231" ca="1">IFERROR(INDEX(INDIRECT($L$7 &amp; "_Regioes"),ROW(A217)),"")</f>
        <v/>
      </c>
      <c r="Y231" s="169"/>
      <c r="BZ231" s="46"/>
      <c r="CA231" s="46"/>
      <c r="CB231" s="65"/>
      <c r="CC231" s="65"/>
    </row>
    <row r="232" spans="21:81" ht="15.75" thickBot="1" x14ac:dyDescent="0.3">
      <c r="U232" s="167" t="str" cm="1">
        <f t="array" aca="1" ref="U232" ca="1">IFERROR(INDEX(INDIRECT($L$7 &amp; "_Cidades"),ROW(A218)),"")</f>
        <v/>
      </c>
      <c r="V232" s="168"/>
      <c r="W232" s="169"/>
      <c r="X232" s="167" t="str" cm="1">
        <f t="array" aca="1" ref="X232" ca="1">IFERROR(INDEX(INDIRECT($L$7 &amp; "_Regioes"),ROW(A218)),"")</f>
        <v/>
      </c>
      <c r="Y232" s="169"/>
      <c r="BZ232" s="46"/>
      <c r="CA232" s="46"/>
      <c r="CB232" s="65"/>
      <c r="CC232" s="65"/>
    </row>
    <row r="233" spans="21:81" ht="15.75" thickBot="1" x14ac:dyDescent="0.3">
      <c r="U233" s="167" t="str" cm="1">
        <f t="array" aca="1" ref="U233" ca="1">IFERROR(INDEX(INDIRECT($L$7 &amp; "_Cidades"),ROW(A219)),"")</f>
        <v/>
      </c>
      <c r="V233" s="168"/>
      <c r="W233" s="169"/>
      <c r="X233" s="167" t="str" cm="1">
        <f t="array" aca="1" ref="X233" ca="1">IFERROR(INDEX(INDIRECT($L$7 &amp; "_Regioes"),ROW(A219)),"")</f>
        <v/>
      </c>
      <c r="Y233" s="169"/>
      <c r="BZ233" s="46"/>
      <c r="CA233" s="46"/>
    </row>
    <row r="234" spans="21:81" ht="15.75" thickBot="1" x14ac:dyDescent="0.3">
      <c r="U234" s="167" t="str" cm="1">
        <f t="array" aca="1" ref="U234" ca="1">IFERROR(INDEX(INDIRECT($L$7 &amp; "_Cidades"),ROW(A220)),"")</f>
        <v/>
      </c>
      <c r="V234" s="168"/>
      <c r="W234" s="169"/>
      <c r="X234" s="167" t="str" cm="1">
        <f t="array" aca="1" ref="X234" ca="1">IFERROR(INDEX(INDIRECT($L$7 &amp; "_Regioes"),ROW(A220)),"")</f>
        <v/>
      </c>
      <c r="Y234" s="169"/>
      <c r="BZ234" s="46"/>
      <c r="CA234" s="46"/>
    </row>
    <row r="235" spans="21:81" ht="15.75" thickBot="1" x14ac:dyDescent="0.3">
      <c r="U235" s="167" t="str" cm="1">
        <f t="array" aca="1" ref="U235" ca="1">IFERROR(INDEX(INDIRECT($L$7 &amp; "_Cidades"),ROW(A221)),"")</f>
        <v/>
      </c>
      <c r="V235" s="168"/>
      <c r="W235" s="169"/>
      <c r="X235" s="167" t="str" cm="1">
        <f t="array" aca="1" ref="X235" ca="1">IFERROR(INDEX(INDIRECT($L$7 &amp; "_Regioes"),ROW(A221)),"")</f>
        <v/>
      </c>
      <c r="Y235" s="169"/>
      <c r="BZ235" s="46"/>
      <c r="CA235" s="46"/>
    </row>
    <row r="236" spans="21:81" ht="15.75" thickBot="1" x14ac:dyDescent="0.3">
      <c r="U236" s="167" t="str" cm="1">
        <f t="array" aca="1" ref="U236" ca="1">IFERROR(INDEX(INDIRECT($L$7 &amp; "_Cidades"),ROW(A222)),"")</f>
        <v/>
      </c>
      <c r="V236" s="168"/>
      <c r="W236" s="169"/>
      <c r="X236" s="167" t="str" cm="1">
        <f t="array" aca="1" ref="X236" ca="1">IFERROR(INDEX(INDIRECT($L$7 &amp; "_Regioes"),ROW(A222)),"")</f>
        <v/>
      </c>
      <c r="Y236" s="169"/>
      <c r="BZ236" s="46"/>
      <c r="CA236" s="46"/>
    </row>
    <row r="237" spans="21:81" ht="15.75" thickBot="1" x14ac:dyDescent="0.3">
      <c r="U237" s="167" t="str" cm="1">
        <f t="array" aca="1" ref="U237" ca="1">IFERROR(INDEX(INDIRECT($L$7 &amp; "_Cidades"),ROW(A223)),"")</f>
        <v/>
      </c>
      <c r="V237" s="168"/>
      <c r="W237" s="169"/>
      <c r="X237" s="167" t="str" cm="1">
        <f t="array" aca="1" ref="X237" ca="1">IFERROR(INDEX(INDIRECT($L$7 &amp; "_Regioes"),ROW(A223)),"")</f>
        <v/>
      </c>
      <c r="Y237" s="169"/>
      <c r="BZ237" s="45"/>
      <c r="CA237" s="45"/>
    </row>
    <row r="238" spans="21:81" ht="15.75" thickBot="1" x14ac:dyDescent="0.3">
      <c r="U238" s="167" t="str" cm="1">
        <f t="array" aca="1" ref="U238" ca="1">IFERROR(INDEX(INDIRECT($L$7 &amp; "_Cidades"),ROW(A224)),"")</f>
        <v/>
      </c>
      <c r="V238" s="168"/>
      <c r="W238" s="169"/>
      <c r="X238" s="167" t="str" cm="1">
        <f t="array" aca="1" ref="X238" ca="1">IFERROR(INDEX(INDIRECT($L$7 &amp; "_Regioes"),ROW(A224)),"")</f>
        <v/>
      </c>
      <c r="Y238" s="169"/>
    </row>
    <row r="239" spans="21:81" ht="15.75" thickBot="1" x14ac:dyDescent="0.3">
      <c r="U239" s="164"/>
      <c r="V239" s="165"/>
      <c r="W239" s="166"/>
      <c r="X239" s="164"/>
      <c r="Y239" s="166"/>
    </row>
    <row r="240" spans="21:81" ht="15.75" thickBot="1" x14ac:dyDescent="0.3">
      <c r="U240" s="164"/>
      <c r="V240" s="165"/>
      <c r="W240" s="166"/>
    </row>
    <row r="241" spans="21:23" ht="15.75" thickBot="1" x14ac:dyDescent="0.3">
      <c r="U241" s="164"/>
      <c r="V241" s="165"/>
      <c r="W241" s="166"/>
    </row>
    <row r="242" spans="21:23" ht="15.75" thickBot="1" x14ac:dyDescent="0.3">
      <c r="U242" s="164"/>
      <c r="V242" s="165"/>
      <c r="W242" s="166"/>
    </row>
    <row r="243" spans="21:23" ht="15.75" thickBot="1" x14ac:dyDescent="0.3">
      <c r="U243" s="164"/>
      <c r="V243" s="165"/>
      <c r="W243" s="166"/>
    </row>
    <row r="244" spans="21:23" ht="15.75" thickBot="1" x14ac:dyDescent="0.3">
      <c r="U244" s="164"/>
      <c r="V244" s="165"/>
      <c r="W244" s="166"/>
    </row>
    <row r="245" spans="21:23" ht="15.75" thickBot="1" x14ac:dyDescent="0.3">
      <c r="U245" s="164"/>
      <c r="V245" s="165"/>
      <c r="W245" s="166"/>
    </row>
    <row r="246" spans="21:23" ht="15.75" thickBot="1" x14ac:dyDescent="0.3">
      <c r="U246" s="164"/>
      <c r="V246" s="165"/>
      <c r="W246" s="166"/>
    </row>
    <row r="247" spans="21:23" ht="15.75" thickBot="1" x14ac:dyDescent="0.3">
      <c r="U247" s="164"/>
      <c r="V247" s="165"/>
      <c r="W247" s="166"/>
    </row>
    <row r="248" spans="21:23" ht="15.75" thickBot="1" x14ac:dyDescent="0.3">
      <c r="U248" s="164"/>
      <c r="V248" s="165"/>
      <c r="W248" s="166"/>
    </row>
    <row r="249" spans="21:23" ht="15.75" thickBot="1" x14ac:dyDescent="0.3">
      <c r="U249" s="164"/>
      <c r="V249" s="165"/>
      <c r="W249" s="166"/>
    </row>
    <row r="250" spans="21:23" ht="15.75" thickBot="1" x14ac:dyDescent="0.3">
      <c r="U250" s="164"/>
      <c r="V250" s="165"/>
      <c r="W250" s="166"/>
    </row>
    <row r="251" spans="21:23" ht="15.75" thickBot="1" x14ac:dyDescent="0.3">
      <c r="U251" s="164"/>
      <c r="V251" s="165"/>
      <c r="W251" s="166"/>
    </row>
  </sheetData>
  <sheetProtection algorithmName="SHA-512" hashValue="ipRieI2+unyavNz1kQw1uOcAqVLv/sGyeDVhFfq1T5RTkZSdYoPdO5lHA7ul2T4bHVVC4nidqGxppp756KEUEw==" saltValue="Nu9hcFPmlLwvgqcmdEnWAQ==" spinCount="100000" sheet="1" scenarios="1"/>
  <sortState xmlns:xlrd2="http://schemas.microsoft.com/office/spreadsheetml/2017/richdata2" ref="BR2:BR74">
    <sortCondition ref="BR2:BR74"/>
  </sortState>
  <mergeCells count="645">
    <mergeCell ref="X102:Y102"/>
    <mergeCell ref="X103:Y103"/>
    <mergeCell ref="X104:Y104"/>
    <mergeCell ref="X105:Y105"/>
    <mergeCell ref="X106:Y106"/>
    <mergeCell ref="X107:Y107"/>
    <mergeCell ref="X108:Y108"/>
    <mergeCell ref="U105:W105"/>
    <mergeCell ref="U106:W106"/>
    <mergeCell ref="U107:W107"/>
    <mergeCell ref="U108:W108"/>
    <mergeCell ref="U102:W102"/>
    <mergeCell ref="U103:W103"/>
    <mergeCell ref="U104:W104"/>
    <mergeCell ref="U109:W109"/>
    <mergeCell ref="U110:W110"/>
    <mergeCell ref="X28:Y28"/>
    <mergeCell ref="X29:Y29"/>
    <mergeCell ref="X30:Y30"/>
    <mergeCell ref="X31:Y31"/>
    <mergeCell ref="X32:Y32"/>
    <mergeCell ref="X33:Y33"/>
    <mergeCell ref="X34:Y34"/>
    <mergeCell ref="X35:Y35"/>
    <mergeCell ref="X44:Y44"/>
    <mergeCell ref="X45:Y45"/>
    <mergeCell ref="X48:Y48"/>
    <mergeCell ref="X49:Y49"/>
    <mergeCell ref="X50:Y50"/>
    <mergeCell ref="X52:Y52"/>
    <mergeCell ref="X53:Y53"/>
    <mergeCell ref="X54:Y54"/>
    <mergeCell ref="X60:Y60"/>
    <mergeCell ref="U50:W50"/>
    <mergeCell ref="U52:W52"/>
    <mergeCell ref="U53:W53"/>
    <mergeCell ref="U54:W54"/>
    <mergeCell ref="U60:W60"/>
    <mergeCell ref="X99:Y99"/>
    <mergeCell ref="X100:Y100"/>
    <mergeCell ref="X101:Y101"/>
    <mergeCell ref="X96:Y96"/>
    <mergeCell ref="X97:Y97"/>
    <mergeCell ref="X98:Y98"/>
    <mergeCell ref="X93:Y93"/>
    <mergeCell ref="X94:Y94"/>
    <mergeCell ref="X95:Y95"/>
    <mergeCell ref="U99:W99"/>
    <mergeCell ref="U100:W100"/>
    <mergeCell ref="U101:W101"/>
    <mergeCell ref="U96:W96"/>
    <mergeCell ref="U97:W97"/>
    <mergeCell ref="U98:W98"/>
    <mergeCell ref="U93:W93"/>
    <mergeCell ref="U94:W94"/>
    <mergeCell ref="U95:W95"/>
    <mergeCell ref="X16:Y16"/>
    <mergeCell ref="X20:Y20"/>
    <mergeCell ref="X21:Y21"/>
    <mergeCell ref="X22:Y22"/>
    <mergeCell ref="X23:Y23"/>
    <mergeCell ref="X26:Y26"/>
    <mergeCell ref="X27:Y27"/>
    <mergeCell ref="U20:W20"/>
    <mergeCell ref="U21:W21"/>
    <mergeCell ref="U22:W22"/>
    <mergeCell ref="U23:W23"/>
    <mergeCell ref="U24:W24"/>
    <mergeCell ref="U25:W25"/>
    <mergeCell ref="U26:W26"/>
    <mergeCell ref="U27:W27"/>
    <mergeCell ref="X134:Y134"/>
    <mergeCell ref="X135:Y135"/>
    <mergeCell ref="X136:Y136"/>
    <mergeCell ref="X150:Y150"/>
    <mergeCell ref="X151:Y151"/>
    <mergeCell ref="X152:Y152"/>
    <mergeCell ref="X153:Y153"/>
    <mergeCell ref="X154:Y154"/>
    <mergeCell ref="X141:Y141"/>
    <mergeCell ref="X142:Y142"/>
    <mergeCell ref="X143:Y143"/>
    <mergeCell ref="X144:Y144"/>
    <mergeCell ref="X145:Y145"/>
    <mergeCell ref="X146:Y146"/>
    <mergeCell ref="X147:Y147"/>
    <mergeCell ref="X148:Y148"/>
    <mergeCell ref="X149:Y149"/>
    <mergeCell ref="X109:Y109"/>
    <mergeCell ref="X110:Y110"/>
    <mergeCell ref="X111:Y111"/>
    <mergeCell ref="X112:Y112"/>
    <mergeCell ref="X113:Y113"/>
    <mergeCell ref="X114:Y114"/>
    <mergeCell ref="X115:Y115"/>
    <mergeCell ref="X116:Y116"/>
    <mergeCell ref="X117:Y117"/>
    <mergeCell ref="X118:Y118"/>
    <mergeCell ref="X119:Y119"/>
    <mergeCell ref="X120:Y120"/>
    <mergeCell ref="X121:Y121"/>
    <mergeCell ref="X122:Y122"/>
    <mergeCell ref="X123:Y123"/>
    <mergeCell ref="X124:Y124"/>
    <mergeCell ref="X125:Y125"/>
    <mergeCell ref="X126:Y126"/>
    <mergeCell ref="X127:Y127"/>
    <mergeCell ref="X128:Y128"/>
    <mergeCell ref="X129:Y129"/>
    <mergeCell ref="X130:Y130"/>
    <mergeCell ref="X131:Y131"/>
    <mergeCell ref="U147:W147"/>
    <mergeCell ref="U148:W148"/>
    <mergeCell ref="U149:W149"/>
    <mergeCell ref="U150:W150"/>
    <mergeCell ref="U137:W137"/>
    <mergeCell ref="U129:W129"/>
    <mergeCell ref="U130:W130"/>
    <mergeCell ref="U131:W131"/>
    <mergeCell ref="U132:W132"/>
    <mergeCell ref="U133:W133"/>
    <mergeCell ref="U134:W134"/>
    <mergeCell ref="U135:W135"/>
    <mergeCell ref="U136:W136"/>
    <mergeCell ref="X137:Y137"/>
    <mergeCell ref="X138:Y138"/>
    <mergeCell ref="X139:Y139"/>
    <mergeCell ref="X140:Y140"/>
    <mergeCell ref="X132:Y132"/>
    <mergeCell ref="X133:Y133"/>
    <mergeCell ref="U151:W151"/>
    <mergeCell ref="U152:W152"/>
    <mergeCell ref="U153:W153"/>
    <mergeCell ref="U154:W154"/>
    <mergeCell ref="U138:W138"/>
    <mergeCell ref="U139:W139"/>
    <mergeCell ref="U140:W140"/>
    <mergeCell ref="U141:W141"/>
    <mergeCell ref="U142:W142"/>
    <mergeCell ref="U143:W143"/>
    <mergeCell ref="U144:W144"/>
    <mergeCell ref="U145:W145"/>
    <mergeCell ref="U146:W146"/>
    <mergeCell ref="U120:W120"/>
    <mergeCell ref="U121:W121"/>
    <mergeCell ref="U122:W122"/>
    <mergeCell ref="U123:W123"/>
    <mergeCell ref="U124:W124"/>
    <mergeCell ref="U125:W125"/>
    <mergeCell ref="U126:W126"/>
    <mergeCell ref="U127:W127"/>
    <mergeCell ref="U128:W128"/>
    <mergeCell ref="U111:W111"/>
    <mergeCell ref="U112:W112"/>
    <mergeCell ref="U113:W113"/>
    <mergeCell ref="U114:W114"/>
    <mergeCell ref="U115:W115"/>
    <mergeCell ref="U116:W116"/>
    <mergeCell ref="U117:W117"/>
    <mergeCell ref="U118:W118"/>
    <mergeCell ref="U119:W119"/>
    <mergeCell ref="A51:C51"/>
    <mergeCell ref="B72:D72"/>
    <mergeCell ref="E72:I72"/>
    <mergeCell ref="A70:C70"/>
    <mergeCell ref="D70:F70"/>
    <mergeCell ref="B73:D75"/>
    <mergeCell ref="N61:O61"/>
    <mergeCell ref="A54:B54"/>
    <mergeCell ref="G54:I54"/>
    <mergeCell ref="G64:I64"/>
    <mergeCell ref="A52:B52"/>
    <mergeCell ref="G52:I52"/>
    <mergeCell ref="N52:S52"/>
    <mergeCell ref="A53:B53"/>
    <mergeCell ref="G53:I53"/>
    <mergeCell ref="G62:I62"/>
    <mergeCell ref="E74:F75"/>
    <mergeCell ref="G74:I75"/>
    <mergeCell ref="E73:F73"/>
    <mergeCell ref="G73:I73"/>
    <mergeCell ref="N62:O62"/>
    <mergeCell ref="G59:I59"/>
    <mergeCell ref="N59:O59"/>
    <mergeCell ref="G60:I60"/>
    <mergeCell ref="G7:J7"/>
    <mergeCell ref="D8:E9"/>
    <mergeCell ref="D10:E11"/>
    <mergeCell ref="F8:F9"/>
    <mergeCell ref="F10:F11"/>
    <mergeCell ref="G8:J9"/>
    <mergeCell ref="G10:J11"/>
    <mergeCell ref="D14:E14"/>
    <mergeCell ref="D15:E15"/>
    <mergeCell ref="G12:H13"/>
    <mergeCell ref="A7:B7"/>
    <mergeCell ref="D7:E7"/>
    <mergeCell ref="A8:B8"/>
    <mergeCell ref="A9:B9"/>
    <mergeCell ref="A10:B10"/>
    <mergeCell ref="A11:B11"/>
    <mergeCell ref="A12:B12"/>
    <mergeCell ref="D12:E13"/>
    <mergeCell ref="F12:F13"/>
    <mergeCell ref="X92:Y92"/>
    <mergeCell ref="U87:W87"/>
    <mergeCell ref="X87:Y87"/>
    <mergeCell ref="U88:W88"/>
    <mergeCell ref="X88:Y88"/>
    <mergeCell ref="U89:W89"/>
    <mergeCell ref="X89:Y89"/>
    <mergeCell ref="U84:W84"/>
    <mergeCell ref="X84:Y84"/>
    <mergeCell ref="U85:W85"/>
    <mergeCell ref="X85:Y85"/>
    <mergeCell ref="U86:W86"/>
    <mergeCell ref="X86:Y86"/>
    <mergeCell ref="X90:Y90"/>
    <mergeCell ref="X91:Y91"/>
    <mergeCell ref="U92:W92"/>
    <mergeCell ref="U90:W90"/>
    <mergeCell ref="U91:W91"/>
    <mergeCell ref="N91:S93"/>
    <mergeCell ref="N84:P86"/>
    <mergeCell ref="Q84:S86"/>
    <mergeCell ref="U71:W71"/>
    <mergeCell ref="X71:Y71"/>
    <mergeCell ref="X79:Y79"/>
    <mergeCell ref="U80:W80"/>
    <mergeCell ref="X80:Y80"/>
    <mergeCell ref="U77:W77"/>
    <mergeCell ref="X77:Y77"/>
    <mergeCell ref="U76:W76"/>
    <mergeCell ref="U72:W72"/>
    <mergeCell ref="X72:Y72"/>
    <mergeCell ref="U74:W74"/>
    <mergeCell ref="X74:Y74"/>
    <mergeCell ref="N89:P89"/>
    <mergeCell ref="Q89:S89"/>
    <mergeCell ref="X76:Y76"/>
    <mergeCell ref="U73:W73"/>
    <mergeCell ref="X73:Y73"/>
    <mergeCell ref="N90:P90"/>
    <mergeCell ref="Q90:S90"/>
    <mergeCell ref="N73:O73"/>
    <mergeCell ref="N74:O74"/>
    <mergeCell ref="N88:S88"/>
    <mergeCell ref="N81:P83"/>
    <mergeCell ref="Q81:S83"/>
    <mergeCell ref="J72:K75"/>
    <mergeCell ref="X68:Y68"/>
    <mergeCell ref="N80:P80"/>
    <mergeCell ref="Q80:S80"/>
    <mergeCell ref="R68:S68"/>
    <mergeCell ref="N70:S70"/>
    <mergeCell ref="N71:O71"/>
    <mergeCell ref="N72:O72"/>
    <mergeCell ref="U82:W82"/>
    <mergeCell ref="X82:Y82"/>
    <mergeCell ref="U83:W83"/>
    <mergeCell ref="A82:L82"/>
    <mergeCell ref="X83:Y83"/>
    <mergeCell ref="U78:W78"/>
    <mergeCell ref="X78:Y78"/>
    <mergeCell ref="U79:W79"/>
    <mergeCell ref="U81:W81"/>
    <mergeCell ref="X81:Y81"/>
    <mergeCell ref="N79:S79"/>
    <mergeCell ref="U75:W75"/>
    <mergeCell ref="X75:Y75"/>
    <mergeCell ref="U70:W70"/>
    <mergeCell ref="X70:Y70"/>
    <mergeCell ref="G70:I70"/>
    <mergeCell ref="J70:L70"/>
    <mergeCell ref="U67:W67"/>
    <mergeCell ref="X67:Y67"/>
    <mergeCell ref="U68:W68"/>
    <mergeCell ref="G58:I58"/>
    <mergeCell ref="N58:O58"/>
    <mergeCell ref="U62:W62"/>
    <mergeCell ref="X62:Y62"/>
    <mergeCell ref="G65:I65"/>
    <mergeCell ref="U65:W65"/>
    <mergeCell ref="X65:Y65"/>
    <mergeCell ref="N67:O69"/>
    <mergeCell ref="P67:S67"/>
    <mergeCell ref="P68:Q68"/>
    <mergeCell ref="U69:W69"/>
    <mergeCell ref="X69:Y69"/>
    <mergeCell ref="G67:I67"/>
    <mergeCell ref="G68:I68"/>
    <mergeCell ref="G55:I55"/>
    <mergeCell ref="G56:I56"/>
    <mergeCell ref="N56:S56"/>
    <mergeCell ref="G63:I63"/>
    <mergeCell ref="N63:O63"/>
    <mergeCell ref="U66:W66"/>
    <mergeCell ref="X66:Y66"/>
    <mergeCell ref="G66:I66"/>
    <mergeCell ref="U63:W63"/>
    <mergeCell ref="X63:Y63"/>
    <mergeCell ref="U64:W64"/>
    <mergeCell ref="X64:Y64"/>
    <mergeCell ref="P53:S53"/>
    <mergeCell ref="R54:S54"/>
    <mergeCell ref="P54:Q54"/>
    <mergeCell ref="U49:W49"/>
    <mergeCell ref="D51:F51"/>
    <mergeCell ref="G51:I51"/>
    <mergeCell ref="J51:L51"/>
    <mergeCell ref="X61:Y61"/>
    <mergeCell ref="G61:I61"/>
    <mergeCell ref="U59:W59"/>
    <mergeCell ref="X59:Y59"/>
    <mergeCell ref="N60:O60"/>
    <mergeCell ref="U57:W57"/>
    <mergeCell ref="X57:Y57"/>
    <mergeCell ref="U58:W58"/>
    <mergeCell ref="X58:Y58"/>
    <mergeCell ref="U61:W61"/>
    <mergeCell ref="U55:W55"/>
    <mergeCell ref="X55:Y55"/>
    <mergeCell ref="U56:W56"/>
    <mergeCell ref="X56:Y56"/>
    <mergeCell ref="N53:O55"/>
    <mergeCell ref="G57:I57"/>
    <mergeCell ref="N57:O57"/>
    <mergeCell ref="R26:S27"/>
    <mergeCell ref="U34:W34"/>
    <mergeCell ref="N28:O29"/>
    <mergeCell ref="P28:Q31"/>
    <mergeCell ref="R28:S31"/>
    <mergeCell ref="U33:W33"/>
    <mergeCell ref="U51:W51"/>
    <mergeCell ref="X51:Y51"/>
    <mergeCell ref="U37:W37"/>
    <mergeCell ref="X37:Y37"/>
    <mergeCell ref="N38:S40"/>
    <mergeCell ref="U46:W46"/>
    <mergeCell ref="X46:Y46"/>
    <mergeCell ref="U43:W43"/>
    <mergeCell ref="X43:Y43"/>
    <mergeCell ref="U38:W38"/>
    <mergeCell ref="X38:Y38"/>
    <mergeCell ref="U47:W47"/>
    <mergeCell ref="X47:Y47"/>
    <mergeCell ref="U39:W39"/>
    <mergeCell ref="X39:Y39"/>
    <mergeCell ref="P32:S37"/>
    <mergeCell ref="U32:W32"/>
    <mergeCell ref="U44:W44"/>
    <mergeCell ref="U45:W45"/>
    <mergeCell ref="U48:W48"/>
    <mergeCell ref="N34:O35"/>
    <mergeCell ref="U42:W42"/>
    <mergeCell ref="X42:Y42"/>
    <mergeCell ref="U40:W40"/>
    <mergeCell ref="X40:Y40"/>
    <mergeCell ref="U41:W41"/>
    <mergeCell ref="N41:S43"/>
    <mergeCell ref="N44:S46"/>
    <mergeCell ref="X41:Y41"/>
    <mergeCell ref="N47:S50"/>
    <mergeCell ref="N30:O31"/>
    <mergeCell ref="N32:O33"/>
    <mergeCell ref="U28:W28"/>
    <mergeCell ref="U29:W29"/>
    <mergeCell ref="U30:W30"/>
    <mergeCell ref="U31:W31"/>
    <mergeCell ref="U36:W36"/>
    <mergeCell ref="X36:Y36"/>
    <mergeCell ref="U35:W35"/>
    <mergeCell ref="N36:O37"/>
    <mergeCell ref="A20:C20"/>
    <mergeCell ref="D20:F20"/>
    <mergeCell ref="G20:H20"/>
    <mergeCell ref="I20:J20"/>
    <mergeCell ref="K20:L20"/>
    <mergeCell ref="P19:Q20"/>
    <mergeCell ref="N15:O21"/>
    <mergeCell ref="N26:O27"/>
    <mergeCell ref="P26:Q27"/>
    <mergeCell ref="A19:C19"/>
    <mergeCell ref="D19:F19"/>
    <mergeCell ref="G19:H19"/>
    <mergeCell ref="I19:J19"/>
    <mergeCell ref="K19:L19"/>
    <mergeCell ref="D16:F16"/>
    <mergeCell ref="A16:C16"/>
    <mergeCell ref="A17:C17"/>
    <mergeCell ref="D17:F17"/>
    <mergeCell ref="N22:O23"/>
    <mergeCell ref="P22:Q25"/>
    <mergeCell ref="A21:L50"/>
    <mergeCell ref="A18:C18"/>
    <mergeCell ref="D18:F18"/>
    <mergeCell ref="G18:J18"/>
    <mergeCell ref="R22:S25"/>
    <mergeCell ref="N24:O25"/>
    <mergeCell ref="P21:S21"/>
    <mergeCell ref="X24:Y24"/>
    <mergeCell ref="X25:Y25"/>
    <mergeCell ref="N12:P12"/>
    <mergeCell ref="N13:P13"/>
    <mergeCell ref="A13:B13"/>
    <mergeCell ref="A14:B14"/>
    <mergeCell ref="A15:B15"/>
    <mergeCell ref="G14:H15"/>
    <mergeCell ref="I12:J13"/>
    <mergeCell ref="I14:J15"/>
    <mergeCell ref="G16:J16"/>
    <mergeCell ref="G17:J17"/>
    <mergeCell ref="U16:W16"/>
    <mergeCell ref="U17:W17"/>
    <mergeCell ref="U15:W15"/>
    <mergeCell ref="U18:W18"/>
    <mergeCell ref="X15:Y15"/>
    <mergeCell ref="U19:W19"/>
    <mergeCell ref="X19:Y19"/>
    <mergeCell ref="X18:Y18"/>
    <mergeCell ref="X17:Y17"/>
    <mergeCell ref="N11:P11"/>
    <mergeCell ref="K15:L16"/>
    <mergeCell ref="R19:S20"/>
    <mergeCell ref="K10:L10"/>
    <mergeCell ref="N7:P7"/>
    <mergeCell ref="N9:P9"/>
    <mergeCell ref="N10:P10"/>
    <mergeCell ref="N8:P8"/>
    <mergeCell ref="P15:S18"/>
    <mergeCell ref="K17:L18"/>
    <mergeCell ref="K11:L12"/>
    <mergeCell ref="K13:L13"/>
    <mergeCell ref="K14:L14"/>
    <mergeCell ref="K8:L9"/>
    <mergeCell ref="A6:C6"/>
    <mergeCell ref="D6:F6"/>
    <mergeCell ref="G6:H6"/>
    <mergeCell ref="I6:J6"/>
    <mergeCell ref="N6:P6"/>
    <mergeCell ref="S4:S5"/>
    <mergeCell ref="T4:T5"/>
    <mergeCell ref="U4:U5"/>
    <mergeCell ref="A1:H3"/>
    <mergeCell ref="I1:K3"/>
    <mergeCell ref="L1:L3"/>
    <mergeCell ref="N1:P5"/>
    <mergeCell ref="Q1:Y2"/>
    <mergeCell ref="Q3:Y3"/>
    <mergeCell ref="A4:C4"/>
    <mergeCell ref="D4:L4"/>
    <mergeCell ref="Q4:Q5"/>
    <mergeCell ref="R4:R5"/>
    <mergeCell ref="Y4:Y5"/>
    <mergeCell ref="A5:C5"/>
    <mergeCell ref="D5:L5"/>
    <mergeCell ref="V4:V5"/>
    <mergeCell ref="W4:W5"/>
    <mergeCell ref="X4:X5"/>
    <mergeCell ref="U155:W155"/>
    <mergeCell ref="U156:W156"/>
    <mergeCell ref="U157:W157"/>
    <mergeCell ref="U158:W158"/>
    <mergeCell ref="U159:W159"/>
    <mergeCell ref="U160:W160"/>
    <mergeCell ref="U161:W161"/>
    <mergeCell ref="U162:W162"/>
    <mergeCell ref="U163:W163"/>
    <mergeCell ref="U164:W164"/>
    <mergeCell ref="U165:W165"/>
    <mergeCell ref="U166:W166"/>
    <mergeCell ref="U167:W167"/>
    <mergeCell ref="U168:W168"/>
    <mergeCell ref="U169:W169"/>
    <mergeCell ref="U170:W170"/>
    <mergeCell ref="U171:W171"/>
    <mergeCell ref="U172:W172"/>
    <mergeCell ref="U173:W173"/>
    <mergeCell ref="U174:W174"/>
    <mergeCell ref="U175:W175"/>
    <mergeCell ref="U176:W176"/>
    <mergeCell ref="U177:W177"/>
    <mergeCell ref="U178:W178"/>
    <mergeCell ref="U179:W179"/>
    <mergeCell ref="U180:W180"/>
    <mergeCell ref="U181:W181"/>
    <mergeCell ref="U182:W182"/>
    <mergeCell ref="U183:W183"/>
    <mergeCell ref="U184:W184"/>
    <mergeCell ref="U185:W185"/>
    <mergeCell ref="U186:W186"/>
    <mergeCell ref="U187:W187"/>
    <mergeCell ref="U188:W188"/>
    <mergeCell ref="U189:W189"/>
    <mergeCell ref="U190:W190"/>
    <mergeCell ref="U191:W191"/>
    <mergeCell ref="U192:W192"/>
    <mergeCell ref="U193:W193"/>
    <mergeCell ref="U194:W194"/>
    <mergeCell ref="U195:W195"/>
    <mergeCell ref="U196:W196"/>
    <mergeCell ref="U197:W197"/>
    <mergeCell ref="U198:W198"/>
    <mergeCell ref="U199:W199"/>
    <mergeCell ref="U200:W200"/>
    <mergeCell ref="U201:W201"/>
    <mergeCell ref="U202:W202"/>
    <mergeCell ref="U203:W203"/>
    <mergeCell ref="U204:W204"/>
    <mergeCell ref="U205:W205"/>
    <mergeCell ref="U206:W206"/>
    <mergeCell ref="U207:W207"/>
    <mergeCell ref="U208:W208"/>
    <mergeCell ref="U209:W209"/>
    <mergeCell ref="U210:W210"/>
    <mergeCell ref="U211:W211"/>
    <mergeCell ref="U212:W212"/>
    <mergeCell ref="U213:W213"/>
    <mergeCell ref="U214:W214"/>
    <mergeCell ref="U215:W215"/>
    <mergeCell ref="U216:W216"/>
    <mergeCell ref="U217:W217"/>
    <mergeCell ref="U218:W218"/>
    <mergeCell ref="U219:W219"/>
    <mergeCell ref="U220:W220"/>
    <mergeCell ref="U221:W221"/>
    <mergeCell ref="U222:W222"/>
    <mergeCell ref="U223:W223"/>
    <mergeCell ref="U224:W224"/>
    <mergeCell ref="U225:W225"/>
    <mergeCell ref="U226:W226"/>
    <mergeCell ref="U227:W227"/>
    <mergeCell ref="U228:W228"/>
    <mergeCell ref="U229:W229"/>
    <mergeCell ref="U230:W230"/>
    <mergeCell ref="U231:W231"/>
    <mergeCell ref="U232:W232"/>
    <mergeCell ref="U233:W233"/>
    <mergeCell ref="U234:W234"/>
    <mergeCell ref="U235:W235"/>
    <mergeCell ref="U236:W236"/>
    <mergeCell ref="U237:W237"/>
    <mergeCell ref="U238:W238"/>
    <mergeCell ref="U239:W239"/>
    <mergeCell ref="U240:W240"/>
    <mergeCell ref="U241:W241"/>
    <mergeCell ref="U242:W242"/>
    <mergeCell ref="U243:W243"/>
    <mergeCell ref="U244:W244"/>
    <mergeCell ref="U245:W245"/>
    <mergeCell ref="U246:W246"/>
    <mergeCell ref="U247:W247"/>
    <mergeCell ref="U248:W248"/>
    <mergeCell ref="U249:W249"/>
    <mergeCell ref="U250:W250"/>
    <mergeCell ref="U251:W251"/>
    <mergeCell ref="X155:Y155"/>
    <mergeCell ref="X156:Y156"/>
    <mergeCell ref="X157:Y157"/>
    <mergeCell ref="X158:Y158"/>
    <mergeCell ref="X159:Y159"/>
    <mergeCell ref="X160:Y160"/>
    <mergeCell ref="X161:Y161"/>
    <mergeCell ref="X162:Y162"/>
    <mergeCell ref="X163:Y163"/>
    <mergeCell ref="X164:Y164"/>
    <mergeCell ref="X165:Y165"/>
    <mergeCell ref="X166:Y166"/>
    <mergeCell ref="X167:Y167"/>
    <mergeCell ref="X168:Y168"/>
    <mergeCell ref="X169:Y169"/>
    <mergeCell ref="X170:Y170"/>
    <mergeCell ref="X171:Y171"/>
    <mergeCell ref="X172:Y172"/>
    <mergeCell ref="X173:Y173"/>
    <mergeCell ref="X174:Y174"/>
    <mergeCell ref="X175:Y175"/>
    <mergeCell ref="X176:Y176"/>
    <mergeCell ref="X177:Y177"/>
    <mergeCell ref="X178:Y178"/>
    <mergeCell ref="X179:Y179"/>
    <mergeCell ref="X180:Y180"/>
    <mergeCell ref="X181:Y181"/>
    <mergeCell ref="X182:Y182"/>
    <mergeCell ref="X183:Y183"/>
    <mergeCell ref="X184:Y184"/>
    <mergeCell ref="X185:Y185"/>
    <mergeCell ref="X186:Y186"/>
    <mergeCell ref="X187:Y187"/>
    <mergeCell ref="X188:Y188"/>
    <mergeCell ref="X189:Y189"/>
    <mergeCell ref="X213:Y213"/>
    <mergeCell ref="X214:Y214"/>
    <mergeCell ref="X215:Y215"/>
    <mergeCell ref="X190:Y190"/>
    <mergeCell ref="X191:Y191"/>
    <mergeCell ref="X192:Y192"/>
    <mergeCell ref="X193:Y193"/>
    <mergeCell ref="X194:Y194"/>
    <mergeCell ref="X195:Y195"/>
    <mergeCell ref="X196:Y196"/>
    <mergeCell ref="X197:Y197"/>
    <mergeCell ref="X198:Y198"/>
    <mergeCell ref="X222:Y222"/>
    <mergeCell ref="X223:Y223"/>
    <mergeCell ref="X224:Y224"/>
    <mergeCell ref="X225:Y225"/>
    <mergeCell ref="X239:Y239"/>
    <mergeCell ref="X226:Y226"/>
    <mergeCell ref="X227:Y227"/>
    <mergeCell ref="X228:Y228"/>
    <mergeCell ref="X229:Y229"/>
    <mergeCell ref="X230:Y230"/>
    <mergeCell ref="X231:Y231"/>
    <mergeCell ref="X232:Y232"/>
    <mergeCell ref="X233:Y233"/>
    <mergeCell ref="X234:Y234"/>
    <mergeCell ref="X235:Y235"/>
    <mergeCell ref="X236:Y236"/>
    <mergeCell ref="X237:Y237"/>
    <mergeCell ref="X238:Y238"/>
    <mergeCell ref="N75:O75"/>
    <mergeCell ref="N76:O76"/>
    <mergeCell ref="N77:O77"/>
    <mergeCell ref="N65:S66"/>
    <mergeCell ref="X217:Y217"/>
    <mergeCell ref="X218:Y218"/>
    <mergeCell ref="X219:Y219"/>
    <mergeCell ref="X220:Y220"/>
    <mergeCell ref="X221:Y221"/>
    <mergeCell ref="X216:Y216"/>
    <mergeCell ref="X199:Y199"/>
    <mergeCell ref="X200:Y200"/>
    <mergeCell ref="X201:Y201"/>
    <mergeCell ref="X202:Y202"/>
    <mergeCell ref="X203:Y203"/>
    <mergeCell ref="X204:Y204"/>
    <mergeCell ref="X205:Y205"/>
    <mergeCell ref="X206:Y206"/>
    <mergeCell ref="X207:Y207"/>
    <mergeCell ref="X208:Y208"/>
    <mergeCell ref="X209:Y209"/>
    <mergeCell ref="X210:Y210"/>
    <mergeCell ref="X211:Y211"/>
    <mergeCell ref="X212:Y212"/>
  </mergeCells>
  <phoneticPr fontId="19" type="noConversion"/>
  <conditionalFormatting sqref="G20:H20">
    <cfRule type="expression" dxfId="9" priority="4">
      <formula>A20="FAVOR SELECIONAR O MUNICÍPIO"</formula>
    </cfRule>
    <cfRule type="expression" dxfId="8" priority="72">
      <formula>AND($A$20&gt;$N$28,$A$20&lt;$N$30)</formula>
    </cfRule>
    <cfRule type="expression" dxfId="7" priority="73">
      <formula>$A$20&gt;$N$30</formula>
    </cfRule>
  </conditionalFormatting>
  <conditionalFormatting sqref="J55:J68">
    <cfRule type="cellIs" dxfId="6" priority="2" operator="equal">
      <formula>"SELECIONAR CABO BIFÁSICO"</formula>
    </cfRule>
    <cfRule type="cellIs" dxfId="5" priority="3" operator="equal">
      <formula>"SELECIONAR CABO TRIFÁSICO"</formula>
    </cfRule>
  </conditionalFormatting>
  <conditionalFormatting sqref="K17:L18">
    <cfRule type="cellIs" dxfId="4" priority="5" operator="equal">
      <formula>"FAVOR SELECIONAR MUNICÍPIO"</formula>
    </cfRule>
  </conditionalFormatting>
  <conditionalFormatting sqref="L55:L68">
    <cfRule type="cellIs" dxfId="3" priority="1" operator="between">
      <formula>3</formula>
      <formula>3.9999</formula>
    </cfRule>
    <cfRule type="cellIs" dxfId="2" priority="13" operator="greaterThan">
      <formula>4</formula>
    </cfRule>
    <cfRule type="expression" dxfId="1" priority="18">
      <formula>IF(L55="",FALSE,IF(L55&gt;4,TRUE,FALSE))</formula>
    </cfRule>
  </conditionalFormatting>
  <conditionalFormatting sqref="N38:S40">
    <cfRule type="expression" dxfId="0" priority="74">
      <formula>$G$20="112,5 kVA"</formula>
    </cfRule>
  </conditionalFormatting>
  <dataValidations count="40"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5" xr:uid="{FAE7D837-CF88-4319-BF8E-7099B5E89FE7}">
      <formula1>"TR"</formula1>
    </dataValidation>
    <dataValidation type="whole" operator="greaterThanOrEqual" allowBlank="1" showInputMessage="1" showErrorMessage="1" sqref="E94:F95" xr:uid="{3C9B91EB-7EB0-426F-9142-3F0073F95CC4}">
      <formula1>0</formula1>
    </dataValidation>
    <dataValidation type="list" allowBlank="1" showInputMessage="1" showErrorMessage="1" promptTitle="Número do Circuito" prompt="Defina qual circuito de transformador será apresentado nesse documento. São permitidos apenas números inteiros." sqref="L1" xr:uid="{E90834B4-37BE-4F29-B5AF-D78503A7486C}">
      <formula1>"1,2,3,4,5,6,7,8,9,10,11,12,13,14,15,16,17,18,19,20,21,22,23,24,25,26,27,28,29,30,31,32,33,34,35,36,37,38,39,40,41,42,43,44,45,46,47,48,49,50"</formula1>
    </dataValidation>
    <dataValidation type="list" showInputMessage="1" showErrorMessage="1" promptTitle="Fator de Potência" prompt="Escolha qual deverá ser o fator de potência considerado em projeto. Esse fator afetará diretamente o cálculo de queda de tensão." sqref="L6" xr:uid="{BEDE6833-B90E-4100-99DC-7C30E3B6CDD7}">
      <mc:AlternateContent xmlns:x12ac="http://schemas.microsoft.com/office/spreadsheetml/2011/1/ac" xmlns:mc="http://schemas.openxmlformats.org/markup-compatibility/2006">
        <mc:Choice Requires="x12ac">
          <x12ac:list>"0,8",1</x12ac:list>
        </mc:Choice>
        <mc:Fallback>
          <formula1>"0,8,1"</formula1>
        </mc:Fallback>
      </mc:AlternateContent>
    </dataValidation>
    <dataValidation showInputMessage="1" showErrorMessage="1" sqref="K6 I1" xr:uid="{21204B64-AA48-4A8A-8ECC-D7D4B17B235C}"/>
    <dataValidation type="list" allowBlank="1" showInputMessage="1" showErrorMessage="1" promptTitle="Ponto final do CQT" prompt="Defina qual será o ponto final do trecho que será calculado a queda de tensão. Ver Guia de Uso para eventuais dúvidas." sqref="B55:B68" xr:uid="{E530DD94-180C-4DAD-89F9-21910B99A9F9}">
      <formula1>"A,B,C,D,E,F,G,H,I,J,K,L,M,N,O,P,Q,R,S,U,V,W,X,Y,Z"</formula1>
    </dataValidation>
    <dataValidation type="list" allowBlank="1" showInputMessage="1" showErrorMessage="1" promptTitle="Ponto inicial do CQT" prompt="Defina qual será o ponto inicial do trecho que será calculado a queda de tensão. IMPORTANTE: Necessário que haja continuidade nos pontos. Ver Guia de Uso para eventuais dúvidas. " sqref="A56:A68" xr:uid="{E3A70C87-443D-4804-B8F8-2484855E41C5}">
      <formula1>"TR,A,B,C,D,E,F,G,H,I,J,K,L,M,N,O,P,Q,R,S,U,V,W,X,Y,Z"</formula1>
    </dataValidation>
    <dataValidation type="list" showInputMessage="1" showErrorMessage="1" promptTitle="Tensão Primária" prompt="Escolha a tensão primária de atendimento. Consulte a disponibilidade de atendimento referente a UN do estado do empreendimento." sqref="D6:F6" xr:uid="{7A4D8D6E-1678-44D1-B83E-C8E153FC55C1}">
      <mc:AlternateContent xmlns:x12ac="http://schemas.microsoft.com/office/spreadsheetml/2011/1/ac" xmlns:mc="http://schemas.openxmlformats.org/markup-compatibility/2006">
        <mc:Choice Requires="x12ac">
          <x12ac:list>13.8 kV, 34.5 kV," 11,4 kV", 22 kV</x12ac:list>
        </mc:Choice>
        <mc:Fallback>
          <formula1>"13.8 kV, 34.5 kV, 11,4 kV, 22 kV"</formula1>
        </mc:Fallback>
      </mc:AlternateContent>
    </dataValidation>
    <dataValidation type="list" showInputMessage="1" showErrorMessage="1" promptTitle="Tensão Secundária" prompt="Escolha a tensão secundária de atendimento conforme Energisa._x000a__x000a_" sqref="I6:J6" xr:uid="{39040086-EB12-4348-9027-E762ABB2BF7C}">
      <formula1>"127/220 V, 220/380 V, 440/220 V, 440/380 V"</formula1>
    </dataValidation>
    <dataValidation type="decimal" operator="greaterThanOrEqual" allowBlank="1" showInputMessage="1" showErrorMessage="1" error="Conforme Tabela V da NDU 006, a demanda mínima para lotes comerciais de até 1000 m² é de 5 kVA" prompt="Conforme Tabela V da NDU 006, a demanda mínima para lotes comerciais de até 1000 m² é de 5 kVA" sqref="G8:J9" xr:uid="{0AB559CA-4302-4638-BF35-91853E7D7C0A}">
      <formula1>5</formula1>
    </dataValidation>
    <dataValidation type="decimal" operator="greaterThanOrEqual" allowBlank="1" showInputMessage="1" showErrorMessage="1" error="Conforme Tabela V da NDU 006, a demanda mínima para lotes comerciais acima de 1000 m² é de 10 kVA" prompt="Conforme Tabela V da NDU 006, a demanda mínima para lotes comerciais acima de 1000 m² é de 10 kVA" sqref="G10:J11" xr:uid="{59CD2B93-8EAE-4877-9BA3-434C998B4DDE}">
      <formula1>10</formula1>
    </dataValidation>
    <dataValidation type="whole" operator="greaterThanOrEqual" allowBlank="1" showInputMessage="1" showErrorMessage="1" promptTitle="Quantidade" prompt="Defina a quantidade de lotes comerciais por área no circuito a ser calculado. Quando não houver lotes da área selecionada, é possível deixar a célula em branco ou definir o valor da célula como 0. " sqref="F8:F11" xr:uid="{F4F64640-50FA-419E-82C0-5D0063DD1228}">
      <formula1>0</formula1>
    </dataValidation>
    <dataValidation type="whole" operator="greaterThanOrEqual" allowBlank="1" showInputMessage="1" showErrorMessage="1" promptTitle="Quantidade" prompt="Defina a quantidade de lotes por área no circuito a ser calculado. Quando não houver lotes da área selecionada, é possível deixar a célula em branco ou definir o valor da célula como 0. " sqref="C8:C15" xr:uid="{8319E7CF-4980-49DA-9CE6-C9C33CEE7282}">
      <formula1>0</formula1>
    </dataValidation>
    <dataValidation allowBlank="1" showInputMessage="1" showErrorMessage="1" promptTitle="Serviço" prompt="Defina qual será o empreendimento, exemplo: &quot;Loteamento Vila 01&quot;" sqref="D4:L4" xr:uid="{06B402A5-0FD0-4248-8865-826016DFC018}"/>
    <dataValidation allowBlank="1" showInputMessage="1" showErrorMessage="1" promptTitle="Proprietário" prompt="Defina o proprietário do empreendimento" sqref="D5:L5" xr:uid="{01E3AFA5-9B50-4064-AEA8-E89599AFEE82}"/>
    <dataValidation type="whole" operator="greaterThanOrEqual" allowBlank="1" showInputMessage="1" showErrorMessage="1" promptTitle="Pontos de Iluminação Pública" prompt="Defina quantos pontos de iluminação (separados por potência) estão presentes no circuito dimensionado. " sqref="D14:E15" xr:uid="{8034B25E-72A4-4C0A-9774-60090CAAE8F3}">
      <formula1>0</formula1>
    </dataValidation>
    <dataValidation type="decimal" operator="greaterThanOrEqual" allowBlank="1" showInputMessage="1" showErrorMessage="1" promptTitle="Potência das Luminárias" prompt="Defina a potência individual das luminárias contidas no circuito dimensionado. Por exemplo: para 10 lâmpadas de 150 W, na célula da coluna &quot;Pontos de IP&quot; o valor deverá ser 10, e a direita (na coluna de kVA/IP) o valor deverá ser 0,15. " sqref="F14:F15" xr:uid="{3D43B0FE-904D-499A-B78B-5B77C8FE6F08}">
      <formula1>0</formula1>
    </dataValidation>
    <dataValidation allowBlank="1" showInputMessage="1" showErrorMessage="1" promptTitle="Total de Pontos" prompt="A planilha irá calcular a quantidade de pontos de iluminação conforme definido nas 2 células exclusivas para Pontos de IP" sqref="G14:H15" xr:uid="{D07B85E0-FA2C-4DC2-AD2D-2E97F44B67EF}"/>
    <dataValidation allowBlank="1" showInputMessage="1" showErrorMessage="1" promptTitle="Potência de Iluminação Pública" prompt="A planilha irá calcular a potência total de iluminação pública contida no transformador dimensionado" sqref="I14:J15" xr:uid="{64B7AF8F-AD5D-420F-9F36-6A5533F69C3B}"/>
    <dataValidation allowBlank="1" showInputMessage="1" showErrorMessage="1" promptTitle="Fator de Crescimento" prompt="Esse fator será aplicado para prever o carregamento do transformador no fim de um período de 10 anos, sendo definido conforme o planejamento do crescimento de carga por região do estado." sqref="K17" xr:uid="{D98A8F98-0819-4F9A-8778-7FA829555552}"/>
    <dataValidation allowBlank="1" showInputMessage="1" showErrorMessage="1" promptTitle="Potência Total do Circuito" prompt="A planilha irá calcular qual será o carregamento do transformador no fim de um período de 10 anos." sqref="A20:C20" xr:uid="{D2DCB1E5-86C4-41A9-A62D-0A131DE54946}"/>
    <dataValidation allowBlank="1" showInputMessage="1" showErrorMessage="1" promptTitle="Quantidade Total de Lotes" prompt="A planilha irá calcular qual será a quantidade total de lotes no circuito." sqref="D20:F20" xr:uid="{01ACB28A-91CF-4703-A6FC-161112D225A5}"/>
    <dataValidation allowBlank="1" showInputMessage="1" showErrorMessage="1" promptTitle="Transformador a ser utilizado" prompt="A planilha irá definir qual deverá ser o transformador a ser utilizado. Quando essa célula estiver em amarelo, a ENERGISA deverá ser consultada para o uso do transformador calculado. Quando a célula estiver em vermelho, deverá ser redividido o circuito. " sqref="G20:H20" xr:uid="{829458D7-02EA-4B9A-9FB3-62BC468B7D4F}"/>
    <dataValidation allowBlank="1" showInputMessage="1" showErrorMessage="1" promptTitle="Tronco de Baixa Tensão" prompt="A planilha irá definir qual deverá ser o tronco de baixa tensão a ser utilizado." sqref="I20:J20" xr:uid="{EFE40CC7-A34B-4891-BC6F-ACA16D4C842B}"/>
    <dataValidation allowBlank="1" showInputMessage="1" showErrorMessage="1" promptTitle="Carregamento do Transformador" prompt="A planilha irá calcular qual será a porcentagem de carregamento do transformador " sqref="K20:L20" xr:uid="{4D424539-F3CB-4519-8783-BFB4743D9C5B}"/>
    <dataValidation type="decimal" operator="greaterThanOrEqual" allowBlank="1" showInputMessage="1" showErrorMessage="1" promptTitle="Comprimento do Trecho" prompt="Defina qual será o comprimento do trecho. Exemplo: trecho de 50 metros = 0,5." sqref="C55:C68" xr:uid="{89D42C99-4B31-4278-9CDD-E2BB1D1EFBCE}">
      <formula1>0</formula1>
    </dataValidation>
    <dataValidation type="decimal" operator="greaterThanOrEqual" allowBlank="1" showInputMessage="1" showErrorMessage="1" promptTitle="Potência Distribuida no Trecho" prompt="Defina qual será a potência distribuída no trecho." sqref="D55:D68" xr:uid="{CC0E6E39-3FC9-42B5-9097-8A68EA2B0D3D}">
      <formula1>0</formula1>
    </dataValidation>
    <dataValidation type="decimal" operator="greaterThanOrEqual" allowBlank="1" showInputMessage="1" showErrorMessage="1" promptTitle="Acumulada no fim do Trecho" prompt="Defina qual será a potência acumulada no fim do trecho. " sqref="E55:E68" xr:uid="{AED5E048-0EF2-488A-BA1F-53A2ED3C232E}">
      <formula1>0</formula1>
    </dataValidation>
    <dataValidation allowBlank="1" showInputMessage="1" showErrorMessage="1" promptTitle="Potência Total" prompt="A planilha irá calcular qual será a potência calculada no trecho" sqref="F55:F68" xr:uid="{437BD625-1820-437F-B69E-839691E8399F}"/>
    <dataValidation allowBlank="1" showInputMessage="1" showErrorMessage="1" promptTitle="Coeficiente do Condutor" prompt="A planilha irá definir qual será o coeficiente de queda de tensão do condutor, conforme condutor e fator de potência escolhido pelo projetista." sqref="J55:J68" xr:uid="{3317306F-4D51-4526-84F6-BBCB2680C855}"/>
    <dataValidation allowBlank="1" showInputMessage="1" showErrorMessage="1" promptTitle="Queda de Tensão no Trecho" prompt="A planilha irá calcular qual será a queda de tensão no trecho " sqref="K55:K68" xr:uid="{0BD440B9-08DF-4E32-9506-A6743ABD8097}"/>
    <dataValidation allowBlank="1" showInputMessage="1" showErrorMessage="1" promptTitle="Queda de Tensão Acumulada" prompt="A planilha irá calcular qual será a queda de tensão acumulada até o fim do trecho. Importante: Será evidenciado de vermelho os trechos que ultrapassarem o limite de 4% conforme estabelecido em norma. " sqref="L55:L68" xr:uid="{69EBB79E-29A7-4521-A240-BB8472297F67}"/>
    <dataValidation allowBlank="1" showInputMessage="1" showErrorMessage="1" promptTitle="Descrição Cargas Adicionais" prompt="Descreva a carga adicional unitária em cada Linha._x000a_Ex.: Guarita ou Estação Elevatória ou Poço._x000a_ " sqref="A17:C18" xr:uid="{7EA26B22-FC6E-4526-AA2A-AF2B92EB37D9}"/>
    <dataValidation type="whole" operator="greaterThanOrEqual" allowBlank="1" showInputMessage="1" showErrorMessage="1" promptTitle="Demanda da Carga Adicional" prompt="Adicione a Demanda total de cada carga unitária._x000a_Caso não haja cargas adicionais é possível deixar o espaço vazio ou atribuir valor 0 (zero)." sqref="D17:F17" xr:uid="{700AC694-2B03-46C6-8B96-0FFD37E9C2E5}">
      <formula1>0</formula1>
    </dataValidation>
    <dataValidation type="whole" operator="greaterThan" allowBlank="1" showInputMessage="1" showErrorMessage="1" promptTitle="Quantidade de Unidades" prompt="Inserir a quantidade unitária de carga adicional em cada linha." sqref="G17:J17" xr:uid="{87A5F4CC-6804-4FC5-B5D5-479419F76421}">
      <formula1>0</formula1>
    </dataValidation>
    <dataValidation type="list" allowBlank="1" showInputMessage="1" showErrorMessage="1" promptTitle="Unidades da Energisa" prompt="Escolha a UN da Energisa referente ao estado do empreendimento." sqref="L7" xr:uid="{867F1A8C-9FFC-43FA-AE0F-72EC3F11340A}">
      <formula1>$AB$2:$AB$10</formula1>
    </dataValidation>
    <dataValidation type="list" showInputMessage="1" showErrorMessage="1" promptTitle="Cidades Atendidas pela Energisa" prompt="Escolha a cidade onde o empreendimento estará localizado, dentro da área de concessão da Energisa no estado selecionado." sqref="K11:L12" xr:uid="{1C889F92-8619-4286-8A5C-54F00D917E43}">
      <formula1>$U$16:$U$239</formula1>
    </dataValidation>
    <dataValidation allowBlank="1" showInputMessage="1" showErrorMessage="1" promptTitle="Demanda da Carga Adicional" prompt="Adicione a Demanda total de cada carga unitária._x000a_Caso não haja cargas adicionais é possível deixar o espaço vazio ou atribuir valor 0 (zero)." sqref="D18:F18" xr:uid="{3C95FA30-E01A-426F-8204-00988FFC76B0}"/>
    <dataValidation allowBlank="1" showInputMessage="1" showErrorMessage="1" promptTitle="Quantidade de Unidades" prompt="Inserir a quantidade unitária de carga adicional em cada linha." sqref="G18:J18" xr:uid="{CDCA9D2C-FC15-4CCB-A9FC-29CE64A539EE}"/>
    <dataValidation type="list" allowBlank="1" showInputMessage="1" showErrorMessage="1" promptTitle="Condutor no Trecho" prompt="Escolha qual será o condutor a ser utilizado no trecho." sqref="G55:I68" xr:uid="{B4F91E17-CD9B-4B31-947F-B2362AA84845}">
      <formula1>$AC$12:$AC$24</formula1>
    </dataValidation>
  </dataValidations>
  <printOptions horizontalCentered="1"/>
  <pageMargins left="0" right="0" top="1.3779527559055118" bottom="0.78740157480314965" header="0" footer="0"/>
  <pageSetup paperSize="9" scale="49" orientation="portrait" cellComments="atEnd" r:id="rId1"/>
  <headerFooter>
    <oddHeader>&amp;C&amp;G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445B6368A71A4184DC5B6F3E7BD662" ma:contentTypeVersion="16" ma:contentTypeDescription="Crie um novo documento." ma:contentTypeScope="" ma:versionID="ab84d15b52a107c3a30d6e4187d3a78a">
  <xsd:schema xmlns:xsd="http://www.w3.org/2001/XMLSchema" xmlns:xs="http://www.w3.org/2001/XMLSchema" xmlns:p="http://schemas.microsoft.com/office/2006/metadata/properties" xmlns:ns2="6133d8d0-74a6-4afa-baca-77ea23d6263c" xmlns:ns3="1400334b-2b1c-4b06-bda0-aa7a1b496fbb" targetNamespace="http://schemas.microsoft.com/office/2006/metadata/properties" ma:root="true" ma:fieldsID="6033b3152761f770d05edaf879a00cdf" ns2:_="" ns3:_="">
    <xsd:import namespace="6133d8d0-74a6-4afa-baca-77ea23d6263c"/>
    <xsd:import namespace="1400334b-2b1c-4b06-bda0-aa7a1b496f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33d8d0-74a6-4afa-baca-77ea23d626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Marcações de imagem" ma:readOnly="false" ma:fieldId="{5cf76f15-5ced-4ddc-b409-7134ff3c332f}" ma:taxonomyMulti="true" ma:sspId="39c4b66d-fcb2-4727-8ac1-aa661c0d97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00334b-2b1c-4b06-bda0-aa7a1b496fb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5e530d4d-c87b-438b-80ea-8e1af55de969}" ma:internalName="TaxCatchAll" ma:showField="CatchAllData" ma:web="1400334b-2b1c-4b06-bda0-aa7a1b496fb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400334b-2b1c-4b06-bda0-aa7a1b496fbb" xsi:nil="true"/>
    <lcf76f155ced4ddcb4097134ff3c332f xmlns="6133d8d0-74a6-4afa-baca-77ea23d6263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437346F-1347-4994-BEAC-FBA7BAFBA0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33d8d0-74a6-4afa-baca-77ea23d6263c"/>
    <ds:schemaRef ds:uri="1400334b-2b1c-4b06-bda0-aa7a1b496f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F1D13FC-D1B3-41C6-82D9-F9438B88C2B7}">
  <ds:schemaRefs>
    <ds:schemaRef ds:uri="http://schemas.microsoft.com/office/2006/metadata/properties"/>
    <ds:schemaRef ds:uri="http://schemas.microsoft.com/office/infopath/2007/PartnerControls"/>
    <ds:schemaRef ds:uri="1400334b-2b1c-4b06-bda0-aa7a1b496fbb"/>
    <ds:schemaRef ds:uri="6133d8d0-74a6-4afa-baca-77ea23d6263c"/>
  </ds:schemaRefs>
</ds:datastoreItem>
</file>

<file path=customXml/itemProps3.xml><?xml version="1.0" encoding="utf-8"?>
<ds:datastoreItem xmlns:ds="http://schemas.openxmlformats.org/officeDocument/2006/customXml" ds:itemID="{5EDF5765-148D-4625-8C69-6ECEF4281B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42</vt:i4>
      </vt:variant>
    </vt:vector>
  </HeadingPairs>
  <TitlesOfParts>
    <vt:vector size="47" baseType="lpstr">
      <vt:lpstr>Guia de Uso</vt:lpstr>
      <vt:lpstr>Loteamento Residencial Aberto</vt:lpstr>
      <vt:lpstr>Loteamento Residencial Fechado</vt:lpstr>
      <vt:lpstr>Loteamento Aberto+Com+Indust</vt:lpstr>
      <vt:lpstr>Loteamento Fechado+Comercial</vt:lpstr>
      <vt:lpstr>'Loteamento Aberto+Com+Indust'!Area_de_impressao</vt:lpstr>
      <vt:lpstr>'Loteamento Fechado+Comercial'!Area_de_impressao</vt:lpstr>
      <vt:lpstr>'Loteamento Residencial Aberto'!Area_de_impressao</vt:lpstr>
      <vt:lpstr>'Loteamento Residencial Fechado'!Area_de_impressao</vt:lpstr>
      <vt:lpstr>Bifasico</vt:lpstr>
      <vt:lpstr>EAC_13</vt:lpstr>
      <vt:lpstr>EAC_34</vt:lpstr>
      <vt:lpstr>EAC_Cidades</vt:lpstr>
      <vt:lpstr>EAC_Regioes</vt:lpstr>
      <vt:lpstr>EMR_13</vt:lpstr>
      <vt:lpstr>EMR_34</vt:lpstr>
      <vt:lpstr>EMR_Cidades</vt:lpstr>
      <vt:lpstr>EMR_Regioes</vt:lpstr>
      <vt:lpstr>EMS_13</vt:lpstr>
      <vt:lpstr>EMS_34</vt:lpstr>
      <vt:lpstr>EMS_Cidades</vt:lpstr>
      <vt:lpstr>EMS_Regioes</vt:lpstr>
      <vt:lpstr>EMT_13</vt:lpstr>
      <vt:lpstr>EMT_34</vt:lpstr>
      <vt:lpstr>EMT_Cidades</vt:lpstr>
      <vt:lpstr>EMT_Regioes</vt:lpstr>
      <vt:lpstr>EPB_13</vt:lpstr>
      <vt:lpstr>EPB_34</vt:lpstr>
      <vt:lpstr>EPB_Cidades</vt:lpstr>
      <vt:lpstr>EPB_Regioes</vt:lpstr>
      <vt:lpstr>ERO_13</vt:lpstr>
      <vt:lpstr>ERO_34</vt:lpstr>
      <vt:lpstr>ERO_Cidades</vt:lpstr>
      <vt:lpstr>ERO_Regioes</vt:lpstr>
      <vt:lpstr>ESE_13</vt:lpstr>
      <vt:lpstr>ESE_34</vt:lpstr>
      <vt:lpstr>ESE_Cidades</vt:lpstr>
      <vt:lpstr>ESE_Regioes</vt:lpstr>
      <vt:lpstr>ESS_13</vt:lpstr>
      <vt:lpstr>ESS_34</vt:lpstr>
      <vt:lpstr>ESS_Cidades</vt:lpstr>
      <vt:lpstr>ESS_Regioes</vt:lpstr>
      <vt:lpstr>ETO_13</vt:lpstr>
      <vt:lpstr>ETO_34</vt:lpstr>
      <vt:lpstr>ETO_Cidades</vt:lpstr>
      <vt:lpstr>ETO_Regioes</vt:lpstr>
      <vt:lpstr>Trifasico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Aridio Delfino da Silva Junior</dc:creator>
  <cp:keywords/>
  <dc:description/>
  <cp:lastModifiedBy>Aridio Delfino da Silva Junior</cp:lastModifiedBy>
  <cp:revision/>
  <cp:lastPrinted>2026-05-26T18:49:49Z</cp:lastPrinted>
  <dcterms:created xsi:type="dcterms:W3CDTF">2024-04-18T19:53:53Z</dcterms:created>
  <dcterms:modified xsi:type="dcterms:W3CDTF">2026-05-27T15:57:43Z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0x0101002A445B6368A71A4184DC5B6F3E7BD662</vt:lpwstr>
  </property>
  <property fmtid="{D5CDD505-2E9C-101B-9397-08002B2CF9AE}" pid="3" name="MediaServiceImageTags">
    <vt:lpwstr/>
  </property>
</Properties>
</file>